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32018 - HUMANITÁRNÍ SKLA..." sheetId="2" r:id="rId2"/>
    <sheet name="Pokyny pro vyplnění" sheetId="3" r:id="rId3"/>
  </sheets>
  <definedNames>
    <definedName name="_xlnm.Print_Area" localSheetId="0">'Rekapitulace stavby'!$D$4:$AO$33,'Rekapitulace stavby'!$C$39:$AQ$53</definedName>
    <definedName name="_xlnm.Print_Titles" localSheetId="0">'Rekapitulace stavby'!$49:$49</definedName>
    <definedName name="_xlnm._FilterDatabase" localSheetId="1" hidden="1">'032018 - HUMANITÁRNÍ SKLA...'!$C$87:$K$511</definedName>
    <definedName name="_xlnm.Print_Area" localSheetId="1">'032018 - HUMANITÁRNÍ SKLA...'!$C$4:$J$34,'032018 - HUMANITÁRNÍ SKLA...'!$C$40:$J$71,'032018 - HUMANITÁRNÍ SKLA...'!$C$77:$K$511</definedName>
    <definedName name="_xlnm.Print_Titles" localSheetId="1">'032018 - HUMANITÁRNÍ SKLA...'!$87:$87</definedName>
    <definedName name="_xlnm.Print_Area" localSheetId="2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2"/>
  <c r="AX52"/>
  <c i="2" r="BI506"/>
  <c r="BH506"/>
  <c r="BG506"/>
  <c r="BF506"/>
  <c r="T506"/>
  <c r="T505"/>
  <c r="R506"/>
  <c r="R505"/>
  <c r="P506"/>
  <c r="P505"/>
  <c r="BK506"/>
  <c r="BK505"/>
  <c r="J505"/>
  <c r="J506"/>
  <c r="BE506"/>
  <c r="J70"/>
  <c r="BI504"/>
  <c r="BH504"/>
  <c r="BG504"/>
  <c r="BF504"/>
  <c r="T504"/>
  <c r="R504"/>
  <c r="P504"/>
  <c r="BK504"/>
  <c r="J504"/>
  <c r="BE504"/>
  <c r="BI501"/>
  <c r="BH501"/>
  <c r="BG501"/>
  <c r="BF501"/>
  <c r="T501"/>
  <c r="R501"/>
  <c r="P501"/>
  <c r="BK501"/>
  <c r="J501"/>
  <c r="BE501"/>
  <c r="BI500"/>
  <c r="BH500"/>
  <c r="BG500"/>
  <c r="BF500"/>
  <c r="T500"/>
  <c r="R500"/>
  <c r="P500"/>
  <c r="BK500"/>
  <c r="J500"/>
  <c r="BE500"/>
  <c r="BI496"/>
  <c r="BH496"/>
  <c r="BG496"/>
  <c r="BF496"/>
  <c r="T496"/>
  <c r="T495"/>
  <c r="R496"/>
  <c r="R495"/>
  <c r="P496"/>
  <c r="P495"/>
  <c r="BK496"/>
  <c r="BK495"/>
  <c r="J495"/>
  <c r="J496"/>
  <c r="BE496"/>
  <c r="J69"/>
  <c r="BI494"/>
  <c r="BH494"/>
  <c r="BG494"/>
  <c r="BF494"/>
  <c r="T494"/>
  <c r="R494"/>
  <c r="P494"/>
  <c r="BK494"/>
  <c r="J494"/>
  <c r="BE494"/>
  <c r="BI492"/>
  <c r="BH492"/>
  <c r="BG492"/>
  <c r="BF492"/>
  <c r="T492"/>
  <c r="R492"/>
  <c r="P492"/>
  <c r="BK492"/>
  <c r="J492"/>
  <c r="BE492"/>
  <c r="BI489"/>
  <c r="BH489"/>
  <c r="BG489"/>
  <c r="BF489"/>
  <c r="T489"/>
  <c r="T488"/>
  <c r="R489"/>
  <c r="R488"/>
  <c r="P489"/>
  <c r="P488"/>
  <c r="BK489"/>
  <c r="BK488"/>
  <c r="J488"/>
  <c r="J489"/>
  <c r="BE489"/>
  <c r="J68"/>
  <c r="BI487"/>
  <c r="BH487"/>
  <c r="BG487"/>
  <c r="BF487"/>
  <c r="T487"/>
  <c r="R487"/>
  <c r="P487"/>
  <c r="BK487"/>
  <c r="J487"/>
  <c r="BE487"/>
  <c r="BI486"/>
  <c r="BH486"/>
  <c r="BG486"/>
  <c r="BF486"/>
  <c r="T486"/>
  <c r="R486"/>
  <c r="P486"/>
  <c r="BK486"/>
  <c r="J486"/>
  <c r="BE486"/>
  <c r="BI485"/>
  <c r="BH485"/>
  <c r="BG485"/>
  <c r="BF485"/>
  <c r="T485"/>
  <c r="R485"/>
  <c r="P485"/>
  <c r="BK485"/>
  <c r="J485"/>
  <c r="BE485"/>
  <c r="BI483"/>
  <c r="BH483"/>
  <c r="BG483"/>
  <c r="BF483"/>
  <c r="T483"/>
  <c r="R483"/>
  <c r="P483"/>
  <c r="BK483"/>
  <c r="J483"/>
  <c r="BE483"/>
  <c r="BI480"/>
  <c r="BH480"/>
  <c r="BG480"/>
  <c r="BF480"/>
  <c r="T480"/>
  <c r="R480"/>
  <c r="P480"/>
  <c r="BK480"/>
  <c r="J480"/>
  <c r="BE480"/>
  <c r="BI478"/>
  <c r="BH478"/>
  <c r="BG478"/>
  <c r="BF478"/>
  <c r="T478"/>
  <c r="R478"/>
  <c r="P478"/>
  <c r="BK478"/>
  <c r="J478"/>
  <c r="BE478"/>
  <c r="BI475"/>
  <c r="BH475"/>
  <c r="BG475"/>
  <c r="BF475"/>
  <c r="T475"/>
  <c r="T474"/>
  <c r="R475"/>
  <c r="R474"/>
  <c r="P475"/>
  <c r="P474"/>
  <c r="BK475"/>
  <c r="BK474"/>
  <c r="J474"/>
  <c r="J475"/>
  <c r="BE475"/>
  <c r="J67"/>
  <c r="BI473"/>
  <c r="BH473"/>
  <c r="BG473"/>
  <c r="BF473"/>
  <c r="T473"/>
  <c r="R473"/>
  <c r="P473"/>
  <c r="BK473"/>
  <c r="J473"/>
  <c r="BE473"/>
  <c r="BI471"/>
  <c r="BH471"/>
  <c r="BG471"/>
  <c r="BF471"/>
  <c r="T471"/>
  <c r="R471"/>
  <c r="P471"/>
  <c r="BK471"/>
  <c r="J471"/>
  <c r="BE471"/>
  <c r="BI469"/>
  <c r="BH469"/>
  <c r="BG469"/>
  <c r="BF469"/>
  <c r="T469"/>
  <c r="R469"/>
  <c r="P469"/>
  <c r="BK469"/>
  <c r="J469"/>
  <c r="BE469"/>
  <c r="BI468"/>
  <c r="BH468"/>
  <c r="BG468"/>
  <c r="BF468"/>
  <c r="T468"/>
  <c r="R468"/>
  <c r="P468"/>
  <c r="BK468"/>
  <c r="J468"/>
  <c r="BE468"/>
  <c r="BI465"/>
  <c r="BH465"/>
  <c r="BG465"/>
  <c r="BF465"/>
  <c r="T465"/>
  <c r="T464"/>
  <c r="R465"/>
  <c r="R464"/>
  <c r="P465"/>
  <c r="P464"/>
  <c r="BK465"/>
  <c r="BK464"/>
  <c r="J464"/>
  <c r="J465"/>
  <c r="BE465"/>
  <c r="J66"/>
  <c r="BI463"/>
  <c r="BH463"/>
  <c r="BG463"/>
  <c r="BF463"/>
  <c r="T463"/>
  <c r="R463"/>
  <c r="P463"/>
  <c r="BK463"/>
  <c r="J463"/>
  <c r="BE463"/>
  <c r="BI457"/>
  <c r="BH457"/>
  <c r="BG457"/>
  <c r="BF457"/>
  <c r="T457"/>
  <c r="R457"/>
  <c r="P457"/>
  <c r="BK457"/>
  <c r="J457"/>
  <c r="BE457"/>
  <c r="BI451"/>
  <c r="BH451"/>
  <c r="BG451"/>
  <c r="BF451"/>
  <c r="T451"/>
  <c r="R451"/>
  <c r="P451"/>
  <c r="BK451"/>
  <c r="J451"/>
  <c r="BE451"/>
  <c r="BI449"/>
  <c r="BH449"/>
  <c r="BG449"/>
  <c r="BF449"/>
  <c r="T449"/>
  <c r="R449"/>
  <c r="P449"/>
  <c r="BK449"/>
  <c r="J449"/>
  <c r="BE449"/>
  <c r="BI443"/>
  <c r="BH443"/>
  <c r="BG443"/>
  <c r="BF443"/>
  <c r="T443"/>
  <c r="R443"/>
  <c r="P443"/>
  <c r="BK443"/>
  <c r="J443"/>
  <c r="BE443"/>
  <c r="BI437"/>
  <c r="BH437"/>
  <c r="BG437"/>
  <c r="BF437"/>
  <c r="T437"/>
  <c r="R437"/>
  <c r="P437"/>
  <c r="BK437"/>
  <c r="J437"/>
  <c r="BE437"/>
  <c r="BI434"/>
  <c r="BH434"/>
  <c r="BG434"/>
  <c r="BF434"/>
  <c r="T434"/>
  <c r="R434"/>
  <c r="P434"/>
  <c r="BK434"/>
  <c r="J434"/>
  <c r="BE434"/>
  <c r="BI428"/>
  <c r="BH428"/>
  <c r="BG428"/>
  <c r="BF428"/>
  <c r="T428"/>
  <c r="R428"/>
  <c r="P428"/>
  <c r="BK428"/>
  <c r="J428"/>
  <c r="BE428"/>
  <c r="BI425"/>
  <c r="BH425"/>
  <c r="BG425"/>
  <c r="BF425"/>
  <c r="T425"/>
  <c r="R425"/>
  <c r="P425"/>
  <c r="BK425"/>
  <c r="J425"/>
  <c r="BE425"/>
  <c r="BI415"/>
  <c r="BH415"/>
  <c r="BG415"/>
  <c r="BF415"/>
  <c r="T415"/>
  <c r="R415"/>
  <c r="P415"/>
  <c r="BK415"/>
  <c r="J415"/>
  <c r="BE415"/>
  <c r="BI412"/>
  <c r="BH412"/>
  <c r="BG412"/>
  <c r="BF412"/>
  <c r="T412"/>
  <c r="R412"/>
  <c r="P412"/>
  <c r="BK412"/>
  <c r="J412"/>
  <c r="BE412"/>
  <c r="BI404"/>
  <c r="BH404"/>
  <c r="BG404"/>
  <c r="BF404"/>
  <c r="T404"/>
  <c r="R404"/>
  <c r="P404"/>
  <c r="BK404"/>
  <c r="J404"/>
  <c r="BE404"/>
  <c r="BI398"/>
  <c r="BH398"/>
  <c r="BG398"/>
  <c r="BF398"/>
  <c r="T398"/>
  <c r="R398"/>
  <c r="P398"/>
  <c r="BK398"/>
  <c r="J398"/>
  <c r="BE398"/>
  <c r="BI395"/>
  <c r="BH395"/>
  <c r="BG395"/>
  <c r="BF395"/>
  <c r="T395"/>
  <c r="R395"/>
  <c r="P395"/>
  <c r="BK395"/>
  <c r="J395"/>
  <c r="BE395"/>
  <c r="BI380"/>
  <c r="BH380"/>
  <c r="BG380"/>
  <c r="BF380"/>
  <c r="T380"/>
  <c r="R380"/>
  <c r="P380"/>
  <c r="BK380"/>
  <c r="J380"/>
  <c r="BE380"/>
  <c r="BI374"/>
  <c r="BH374"/>
  <c r="BG374"/>
  <c r="BF374"/>
  <c r="T374"/>
  <c r="R374"/>
  <c r="P374"/>
  <c r="BK374"/>
  <c r="J374"/>
  <c r="BE374"/>
  <c r="BI368"/>
  <c r="BH368"/>
  <c r="BG368"/>
  <c r="BF368"/>
  <c r="T368"/>
  <c r="T367"/>
  <c r="R368"/>
  <c r="R367"/>
  <c r="P368"/>
  <c r="P367"/>
  <c r="BK368"/>
  <c r="BK367"/>
  <c r="J367"/>
  <c r="J368"/>
  <c r="BE368"/>
  <c r="J65"/>
  <c r="BI366"/>
  <c r="BH366"/>
  <c r="BG366"/>
  <c r="BF366"/>
  <c r="T366"/>
  <c r="R366"/>
  <c r="P366"/>
  <c r="BK366"/>
  <c r="J366"/>
  <c r="BE366"/>
  <c r="BI364"/>
  <c r="BH364"/>
  <c r="BG364"/>
  <c r="BF364"/>
  <c r="T364"/>
  <c r="R364"/>
  <c r="P364"/>
  <c r="BK364"/>
  <c r="J364"/>
  <c r="BE364"/>
  <c r="BI360"/>
  <c r="BH360"/>
  <c r="BG360"/>
  <c r="BF360"/>
  <c r="T360"/>
  <c r="R360"/>
  <c r="P360"/>
  <c r="BK360"/>
  <c r="J360"/>
  <c r="BE360"/>
  <c r="BI357"/>
  <c r="BH357"/>
  <c r="BG357"/>
  <c r="BF357"/>
  <c r="T357"/>
  <c r="R357"/>
  <c r="P357"/>
  <c r="BK357"/>
  <c r="J357"/>
  <c r="BE357"/>
  <c r="BI355"/>
  <c r="BH355"/>
  <c r="BG355"/>
  <c r="BF355"/>
  <c r="T355"/>
  <c r="R355"/>
  <c r="P355"/>
  <c r="BK355"/>
  <c r="J355"/>
  <c r="BE355"/>
  <c r="BI352"/>
  <c r="BH352"/>
  <c r="BG352"/>
  <c r="BF352"/>
  <c r="T352"/>
  <c r="T351"/>
  <c r="R352"/>
  <c r="R351"/>
  <c r="P352"/>
  <c r="P351"/>
  <c r="BK352"/>
  <c r="BK351"/>
  <c r="J351"/>
  <c r="J352"/>
  <c r="BE352"/>
  <c r="J64"/>
  <c r="BI350"/>
  <c r="BH350"/>
  <c r="BG350"/>
  <c r="BF350"/>
  <c r="T350"/>
  <c r="R350"/>
  <c r="P350"/>
  <c r="BK350"/>
  <c r="J350"/>
  <c r="BE350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2"/>
  <c r="BH342"/>
  <c r="BG342"/>
  <c r="BF342"/>
  <c r="T342"/>
  <c r="R342"/>
  <c r="P342"/>
  <c r="BK342"/>
  <c r="J342"/>
  <c r="BE342"/>
  <c r="BI339"/>
  <c r="BH339"/>
  <c r="BG339"/>
  <c r="BF339"/>
  <c r="T339"/>
  <c r="R339"/>
  <c r="P339"/>
  <c r="BK339"/>
  <c r="J339"/>
  <c r="BE339"/>
  <c r="BI336"/>
  <c r="BH336"/>
  <c r="BG336"/>
  <c r="BF336"/>
  <c r="T336"/>
  <c r="R336"/>
  <c r="P336"/>
  <c r="BK336"/>
  <c r="J336"/>
  <c r="BE336"/>
  <c r="BI333"/>
  <c r="BH333"/>
  <c r="BG333"/>
  <c r="BF333"/>
  <c r="T333"/>
  <c r="R333"/>
  <c r="P333"/>
  <c r="BK333"/>
  <c r="J333"/>
  <c r="BE333"/>
  <c r="BI323"/>
  <c r="BH323"/>
  <c r="BG323"/>
  <c r="BF323"/>
  <c r="T323"/>
  <c r="R323"/>
  <c r="P323"/>
  <c r="BK323"/>
  <c r="J323"/>
  <c r="BE323"/>
  <c r="BI320"/>
  <c r="BH320"/>
  <c r="BG320"/>
  <c r="BF320"/>
  <c r="T320"/>
  <c r="R320"/>
  <c r="P320"/>
  <c r="BK320"/>
  <c r="J320"/>
  <c r="BE320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11"/>
  <c r="BH311"/>
  <c r="BG311"/>
  <c r="BF311"/>
  <c r="T311"/>
  <c r="R311"/>
  <c r="P311"/>
  <c r="BK311"/>
  <c r="J311"/>
  <c r="BE311"/>
  <c r="BI308"/>
  <c r="BH308"/>
  <c r="BG308"/>
  <c r="BF308"/>
  <c r="T308"/>
  <c r="R308"/>
  <c r="P308"/>
  <c r="BK308"/>
  <c r="J308"/>
  <c r="BE308"/>
  <c r="BI306"/>
  <c r="BH306"/>
  <c r="BG306"/>
  <c r="BF306"/>
  <c r="T306"/>
  <c r="R306"/>
  <c r="P306"/>
  <c r="BK306"/>
  <c r="J306"/>
  <c r="BE306"/>
  <c r="BI303"/>
  <c r="BH303"/>
  <c r="BG303"/>
  <c r="BF303"/>
  <c r="T303"/>
  <c r="T302"/>
  <c r="R303"/>
  <c r="R302"/>
  <c r="P303"/>
  <c r="P302"/>
  <c r="BK303"/>
  <c r="BK302"/>
  <c r="J302"/>
  <c r="J303"/>
  <c r="BE303"/>
  <c r="J63"/>
  <c r="BI301"/>
  <c r="BH301"/>
  <c r="BG301"/>
  <c r="BF301"/>
  <c r="T301"/>
  <c r="R301"/>
  <c r="P301"/>
  <c r="BK301"/>
  <c r="J301"/>
  <c r="BE301"/>
  <c r="BI298"/>
  <c r="BH298"/>
  <c r="BG298"/>
  <c r="BF298"/>
  <c r="T298"/>
  <c r="R298"/>
  <c r="P298"/>
  <c r="BK298"/>
  <c r="J298"/>
  <c r="BE298"/>
  <c r="BI296"/>
  <c r="BH296"/>
  <c r="BG296"/>
  <c r="BF296"/>
  <c r="T296"/>
  <c r="R296"/>
  <c r="P296"/>
  <c r="BK296"/>
  <c r="J296"/>
  <c r="BE296"/>
  <c r="BI294"/>
  <c r="BH294"/>
  <c r="BG294"/>
  <c r="BF294"/>
  <c r="T294"/>
  <c r="R294"/>
  <c r="P294"/>
  <c r="BK294"/>
  <c r="J294"/>
  <c r="BE294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7"/>
  <c r="BH287"/>
  <c r="BG287"/>
  <c r="BF287"/>
  <c r="T287"/>
  <c r="T286"/>
  <c r="T285"/>
  <c r="R287"/>
  <c r="R286"/>
  <c r="R285"/>
  <c r="P287"/>
  <c r="P286"/>
  <c r="P285"/>
  <c r="BK287"/>
  <c r="BK286"/>
  <c r="J286"/>
  <c r="BK285"/>
  <c r="J285"/>
  <c r="J287"/>
  <c r="BE287"/>
  <c r="J62"/>
  <c r="J61"/>
  <c r="BI284"/>
  <c r="BH284"/>
  <c r="BG284"/>
  <c r="BF284"/>
  <c r="T284"/>
  <c r="T283"/>
  <c r="R284"/>
  <c r="R283"/>
  <c r="P284"/>
  <c r="P283"/>
  <c r="BK284"/>
  <c r="BK283"/>
  <c r="J283"/>
  <c r="J284"/>
  <c r="BE284"/>
  <c r="J60"/>
  <c r="BI282"/>
  <c r="BH282"/>
  <c r="BG282"/>
  <c r="BF282"/>
  <c r="T282"/>
  <c r="R282"/>
  <c r="P282"/>
  <c r="BK282"/>
  <c r="J282"/>
  <c r="BE282"/>
  <c r="BI281"/>
  <c r="BH281"/>
  <c r="BG281"/>
  <c r="BF281"/>
  <c r="T281"/>
  <c r="R281"/>
  <c r="P281"/>
  <c r="BK281"/>
  <c r="J281"/>
  <c r="BE281"/>
  <c r="BI280"/>
  <c r="BH280"/>
  <c r="BG280"/>
  <c r="BF280"/>
  <c r="T280"/>
  <c r="R280"/>
  <c r="P280"/>
  <c r="BK280"/>
  <c r="J280"/>
  <c r="BE280"/>
  <c r="BI279"/>
  <c r="BH279"/>
  <c r="BG279"/>
  <c r="BF279"/>
  <c r="T279"/>
  <c r="R279"/>
  <c r="P279"/>
  <c r="BK279"/>
  <c r="J279"/>
  <c r="BE279"/>
  <c r="BI278"/>
  <c r="BH278"/>
  <c r="BG278"/>
  <c r="BF278"/>
  <c r="T278"/>
  <c r="R278"/>
  <c r="P278"/>
  <c r="BK278"/>
  <c r="J278"/>
  <c r="BE278"/>
  <c r="BI277"/>
  <c r="BH277"/>
  <c r="BG277"/>
  <c r="BF277"/>
  <c r="T277"/>
  <c r="R277"/>
  <c r="P277"/>
  <c r="BK277"/>
  <c r="J277"/>
  <c r="BE277"/>
  <c r="BI276"/>
  <c r="BH276"/>
  <c r="BG276"/>
  <c r="BF276"/>
  <c r="T276"/>
  <c r="R276"/>
  <c r="P276"/>
  <c r="BK276"/>
  <c r="J276"/>
  <c r="BE276"/>
  <c r="BI275"/>
  <c r="BH275"/>
  <c r="BG275"/>
  <c r="BF275"/>
  <c r="T275"/>
  <c r="R275"/>
  <c r="P275"/>
  <c r="BK275"/>
  <c r="J275"/>
  <c r="BE275"/>
  <c r="BI274"/>
  <c r="BH274"/>
  <c r="BG274"/>
  <c r="BF274"/>
  <c r="T274"/>
  <c r="R274"/>
  <c r="P274"/>
  <c r="BK274"/>
  <c r="J274"/>
  <c r="BE274"/>
  <c r="BI273"/>
  <c r="BH273"/>
  <c r="BG273"/>
  <c r="BF273"/>
  <c r="T273"/>
  <c r="R273"/>
  <c r="P273"/>
  <c r="BK273"/>
  <c r="J273"/>
  <c r="BE273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7"/>
  <c r="BH267"/>
  <c r="BG267"/>
  <c r="BF267"/>
  <c r="T267"/>
  <c r="R267"/>
  <c r="P267"/>
  <c r="BK267"/>
  <c r="J267"/>
  <c r="BE267"/>
  <c r="BI262"/>
  <c r="BH262"/>
  <c r="BG262"/>
  <c r="BF262"/>
  <c r="T262"/>
  <c r="R262"/>
  <c r="P262"/>
  <c r="BK262"/>
  <c r="J262"/>
  <c r="BE262"/>
  <c r="BI261"/>
  <c r="BH261"/>
  <c r="BG261"/>
  <c r="BF261"/>
  <c r="T261"/>
  <c r="R261"/>
  <c r="P261"/>
  <c r="BK261"/>
  <c r="J261"/>
  <c r="BE261"/>
  <c r="BI255"/>
  <c r="BH255"/>
  <c r="BG255"/>
  <c r="BF255"/>
  <c r="T255"/>
  <c r="R255"/>
  <c r="P255"/>
  <c r="BK255"/>
  <c r="J255"/>
  <c r="BE255"/>
  <c r="BI254"/>
  <c r="BH254"/>
  <c r="BG254"/>
  <c r="BF254"/>
  <c r="T254"/>
  <c r="R254"/>
  <c r="P254"/>
  <c r="BK254"/>
  <c r="J254"/>
  <c r="BE254"/>
  <c r="BI252"/>
  <c r="BH252"/>
  <c r="BG252"/>
  <c r="BF252"/>
  <c r="T252"/>
  <c r="R252"/>
  <c r="P252"/>
  <c r="BK252"/>
  <c r="J252"/>
  <c r="BE252"/>
  <c r="BI251"/>
  <c r="BH251"/>
  <c r="BG251"/>
  <c r="BF251"/>
  <c r="T251"/>
  <c r="T250"/>
  <c r="R251"/>
  <c r="R250"/>
  <c r="P251"/>
  <c r="P250"/>
  <c r="BK251"/>
  <c r="BK250"/>
  <c r="J250"/>
  <c r="J251"/>
  <c r="BE251"/>
  <c r="J59"/>
  <c r="BI245"/>
  <c r="BH245"/>
  <c r="BG245"/>
  <c r="BF245"/>
  <c r="T245"/>
  <c r="R245"/>
  <c r="P245"/>
  <c r="BK245"/>
  <c r="J245"/>
  <c r="BE245"/>
  <c r="BI241"/>
  <c r="BH241"/>
  <c r="BG241"/>
  <c r="BF241"/>
  <c r="T241"/>
  <c r="R241"/>
  <c r="P241"/>
  <c r="BK241"/>
  <c r="J241"/>
  <c r="BE241"/>
  <c r="BI235"/>
  <c r="BH235"/>
  <c r="BG235"/>
  <c r="BF235"/>
  <c r="T235"/>
  <c r="R235"/>
  <c r="P235"/>
  <c r="BK235"/>
  <c r="J235"/>
  <c r="BE235"/>
  <c r="BI234"/>
  <c r="BH234"/>
  <c r="BG234"/>
  <c r="BF234"/>
  <c r="T234"/>
  <c r="R234"/>
  <c r="P234"/>
  <c r="BK234"/>
  <c r="J234"/>
  <c r="BE234"/>
  <c r="BI232"/>
  <c r="BH232"/>
  <c r="BG232"/>
  <c r="BF232"/>
  <c r="T232"/>
  <c r="R232"/>
  <c r="P232"/>
  <c r="BK232"/>
  <c r="J232"/>
  <c r="BE232"/>
  <c r="BI231"/>
  <c r="BH231"/>
  <c r="BG231"/>
  <c r="BF231"/>
  <c r="T231"/>
  <c r="R231"/>
  <c r="P231"/>
  <c r="BK231"/>
  <c r="J231"/>
  <c r="BE231"/>
  <c r="BI230"/>
  <c r="BH230"/>
  <c r="BG230"/>
  <c r="BF230"/>
  <c r="T230"/>
  <c r="R230"/>
  <c r="P230"/>
  <c r="BK230"/>
  <c r="J230"/>
  <c r="BE230"/>
  <c r="BI226"/>
  <c r="BH226"/>
  <c r="BG226"/>
  <c r="BF226"/>
  <c r="T226"/>
  <c r="R226"/>
  <c r="P226"/>
  <c r="BK226"/>
  <c r="J226"/>
  <c r="BE226"/>
  <c r="BI218"/>
  <c r="BH218"/>
  <c r="BG218"/>
  <c r="BF218"/>
  <c r="T218"/>
  <c r="R218"/>
  <c r="P218"/>
  <c r="BK218"/>
  <c r="J218"/>
  <c r="BE218"/>
  <c r="BI214"/>
  <c r="BH214"/>
  <c r="BG214"/>
  <c r="BF214"/>
  <c r="T214"/>
  <c r="R214"/>
  <c r="P214"/>
  <c r="BK214"/>
  <c r="J214"/>
  <c r="BE214"/>
  <c r="BI203"/>
  <c r="BH203"/>
  <c r="BG203"/>
  <c r="BF203"/>
  <c r="T203"/>
  <c r="R203"/>
  <c r="P203"/>
  <c r="BK203"/>
  <c r="J203"/>
  <c r="BE203"/>
  <c r="BI189"/>
  <c r="BH189"/>
  <c r="BG189"/>
  <c r="BF189"/>
  <c r="T189"/>
  <c r="R189"/>
  <c r="P189"/>
  <c r="BK189"/>
  <c r="J189"/>
  <c r="BE189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56"/>
  <c r="BH156"/>
  <c r="BG156"/>
  <c r="BF156"/>
  <c r="T156"/>
  <c r="R156"/>
  <c r="P156"/>
  <c r="BK156"/>
  <c r="J156"/>
  <c r="BE156"/>
  <c r="BI155"/>
  <c r="BH155"/>
  <c r="BG155"/>
  <c r="BF155"/>
  <c r="T155"/>
  <c r="T154"/>
  <c r="R155"/>
  <c r="R154"/>
  <c r="P155"/>
  <c r="P154"/>
  <c r="BK155"/>
  <c r="BK154"/>
  <c r="J154"/>
  <c r="J155"/>
  <c r="BE155"/>
  <c r="J58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/>
  <c r="BI147"/>
  <c r="BH147"/>
  <c r="BG147"/>
  <c r="BF147"/>
  <c r="T147"/>
  <c r="R147"/>
  <c r="P147"/>
  <c r="BK147"/>
  <c r="J147"/>
  <c r="BE147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38"/>
  <c r="BH138"/>
  <c r="BG138"/>
  <c r="BF138"/>
  <c r="T138"/>
  <c r="R138"/>
  <c r="P138"/>
  <c r="BK138"/>
  <c r="J138"/>
  <c r="BE138"/>
  <c r="BI134"/>
  <c r="BH134"/>
  <c r="BG134"/>
  <c r="BF134"/>
  <c r="T134"/>
  <c r="R134"/>
  <c r="P134"/>
  <c r="BK134"/>
  <c r="J134"/>
  <c r="BE134"/>
  <c r="BI131"/>
  <c r="BH131"/>
  <c r="BG131"/>
  <c r="BF131"/>
  <c r="T131"/>
  <c r="R131"/>
  <c r="P131"/>
  <c r="BK131"/>
  <c r="J131"/>
  <c r="BE131"/>
  <c r="BI128"/>
  <c r="BH128"/>
  <c r="BG128"/>
  <c r="BF128"/>
  <c r="T128"/>
  <c r="T127"/>
  <c r="R128"/>
  <c r="R127"/>
  <c r="P128"/>
  <c r="P127"/>
  <c r="BK128"/>
  <c r="BK127"/>
  <c r="J127"/>
  <c r="J128"/>
  <c r="BE128"/>
  <c r="J57"/>
  <c r="BI124"/>
  <c r="BH124"/>
  <c r="BG124"/>
  <c r="BF124"/>
  <c r="T124"/>
  <c r="R124"/>
  <c r="P124"/>
  <c r="BK124"/>
  <c r="J124"/>
  <c r="BE124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T112"/>
  <c r="R113"/>
  <c r="R112"/>
  <c r="P113"/>
  <c r="P112"/>
  <c r="BK113"/>
  <c r="BK112"/>
  <c r="J112"/>
  <c r="J113"/>
  <c r="BE113"/>
  <c r="J56"/>
  <c r="BI110"/>
  <c r="BH110"/>
  <c r="BG110"/>
  <c r="BF110"/>
  <c r="T110"/>
  <c r="R110"/>
  <c r="P110"/>
  <c r="BK110"/>
  <c r="J110"/>
  <c r="BE110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7"/>
  <c r="BH97"/>
  <c r="BG97"/>
  <c r="BF97"/>
  <c r="T97"/>
  <c r="R97"/>
  <c r="P97"/>
  <c r="BK97"/>
  <c r="J97"/>
  <c r="BE97"/>
  <c r="BI96"/>
  <c r="BH96"/>
  <c r="BG96"/>
  <c r="BF96"/>
  <c r="T96"/>
  <c r="T95"/>
  <c r="R96"/>
  <c r="R95"/>
  <c r="P96"/>
  <c r="P95"/>
  <c r="BK96"/>
  <c r="BK95"/>
  <c r="J95"/>
  <c r="J96"/>
  <c r="BE96"/>
  <c r="J5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1"/>
  <c r="F32"/>
  <c i="1" r="BD52"/>
  <c i="2" r="BH91"/>
  <c r="F31"/>
  <c i="1" r="BC52"/>
  <c i="2" r="BG91"/>
  <c r="F30"/>
  <c i="1" r="BB52"/>
  <c i="2" r="BF91"/>
  <c r="J29"/>
  <c i="1" r="AW52"/>
  <c i="2" r="F29"/>
  <c i="1" r="BA52"/>
  <c i="2" r="T91"/>
  <c r="T90"/>
  <c r="T89"/>
  <c r="T88"/>
  <c r="R91"/>
  <c r="R90"/>
  <c r="R89"/>
  <c r="R88"/>
  <c r="P91"/>
  <c r="P90"/>
  <c r="P89"/>
  <c r="P88"/>
  <c i="1" r="AU52"/>
  <c i="2" r="BK91"/>
  <c r="BK90"/>
  <c r="J90"/>
  <c r="BK89"/>
  <c r="J89"/>
  <c r="BK88"/>
  <c r="J88"/>
  <c r="J52"/>
  <c r="J25"/>
  <c i="1" r="AG52"/>
  <c i="2" r="J91"/>
  <c r="BE91"/>
  <c r="J28"/>
  <c i="1" r="AV52"/>
  <c i="2" r="F28"/>
  <c i="1" r="AZ52"/>
  <c i="2" r="J54"/>
  <c r="J53"/>
  <c r="J84"/>
  <c r="F84"/>
  <c r="F82"/>
  <c r="E80"/>
  <c r="J47"/>
  <c r="F47"/>
  <c r="F45"/>
  <c r="E43"/>
  <c r="J34"/>
  <c r="J16"/>
  <c r="E16"/>
  <c r="F85"/>
  <c r="F48"/>
  <c r="J15"/>
  <c r="J10"/>
  <c r="J82"/>
  <c r="J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<sst xmlns="http://schemas.openxmlformats.org/spreadsheetml/2006/main">
  <si>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</si>
  <si>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</si>
  <si>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</si>
  <si>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</si>
  <si>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</si>
  <si>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</si>
  <si>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</si>
  <si>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{e2260977-a313-4109-a684-8a1af0469892}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</si>
  <si>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</si>
  <si>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</si>
  <si>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</si>
  <si>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</si>
  <si>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</si>
  <si>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</si>
  <si>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</si>
  <si>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</si>
  <si>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032018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</si>
  <si>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</si>
  <si>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</si>
  <si>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HUMANITÁRNÍ SKLAD PRO SDH RUDNÍK - ARNULTOVICE - PŘÍSTAVBA ČP. 32 V ARNULTOVICÍCH</t>
  </si>
  <si>
    <t>KSO:</t>
  </si>
  <si>
    <t/>
  </si>
  <si>
    <t>CC-CZ:</t>
  </si>
  <si>
    <t>Místo:</t>
  </si>
  <si>
    <t>na st.p.č. 28 a p.p.č. 638/1 v k. ú. Arnultovice</t>
  </si>
  <si>
    <t>Datum:</t>
  </si>
  <si>
    <t>16. 8. 2018</t>
  </si>
  <si>
    <t>Zadavatel:</t>
  </si>
  <si>
    <t>IČ:</t>
  </si>
  <si>
    <t>Obec Rudník, Rutník 51</t>
  </si>
  <si>
    <t>DIČ:</t>
  </si>
  <si>
    <t>Uchazeč:</t>
  </si>
  <si>
    <t>Vyplň údaj</t>
  </si>
  <si>
    <t>Projektant:</t>
  </si>
  <si>
    <t>61241440</t>
  </si>
  <si>
    <t>Jaroslav Zmátlík, Hostinné, Antoníček 839</t>
  </si>
  <si>
    <t>True</t>
  </si>
  <si>
    <t>Poznámka:</t>
  </si>
  <si>
    <t>DUR+DSP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</si>
  <si>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</si>
  <si>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</si>
  <si>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</si>
  <si>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</si>
  <si>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</si>
  <si>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</si>
  <si>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</si>
  <si>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</si>
  <si>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</si>
  <si>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</si>
  <si>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</si>
  <si>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</si>
  <si>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</si>
  <si>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</si>
  <si>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</si>
  <si>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</si>
  <si>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</si>
  <si>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</si>
  <si>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</si>
  <si>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</si>
  <si>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</si>
  <si>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</si>
  <si>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</si>
  <si>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</si>
  <si>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</si>
  <si>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</si>
  <si>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</si>
  <si>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</si>
  <si>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</si>
  <si>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</si>
  <si>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</si>
  <si>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</si>
  <si>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</si>
  <si>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</si>
  <si>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</si>
  <si>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</si>
  <si>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</si>
  <si>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</si>
  <si>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</si>
  <si>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</si>
  <si>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</si>
  <si>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</si>
  <si>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</si>
  <si>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</si>
  <si>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</si>
  <si>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</si>
  <si>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2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</si>
  <si>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</si>
  <si>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</si>
  <si>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</si>
  <si>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</si>
  <si>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</si>
  <si>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</si>
  <si>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</si>
  <si>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</si>
  <si>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</si>
  <si>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</si>
  <si>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</si>
  <si>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</si>
  <si>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</si>
  <si>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</si>
  <si>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</si>
  <si>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</si>
  <si>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</si>
  <si>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</si>
  <si>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</si>
  <si>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</si>
  <si>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</si>
  <si>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</si>
  <si>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</si>
  <si>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</si>
  <si>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</si>
  <si>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</si>
  <si>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</si>
  <si>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</si>
  <si>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</si>
  <si>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</si>
  <si>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</si>
  <si>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</si>
  <si>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</si>
  <si>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</si>
  <si>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</si>
  <si>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</si>
  <si>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</si>
  <si>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</si>
  <si>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</si>
  <si>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</si>
  <si>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</si>
  <si>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</si>
  <si>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</si>
  <si>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132201101</t>
  </si>
  <si>
    <t>Hloubení rýh š do 600 mm v hornině tř. 3 objemu do 100 m3</t>
  </si>
  <si>
    <t>m3</t>
  </si>
  <si>
    <t>CS ÚRS 2018 01</t>
  </si>
  <si>
    <t>4</t>
  </si>
  <si>
    <t>1627271216</t>
  </si>
  <si>
    <t>VV</t>
  </si>
  <si>
    <t>1*0,5*(5,52+15,7+5,52)</t>
  </si>
  <si>
    <t>162201101</t>
  </si>
  <si>
    <t>Vodorovné přemístění do 20 m výkopku/sypaniny z horniny tř. 1 až 4</t>
  </si>
  <si>
    <t>-614699206</t>
  </si>
  <si>
    <t>3</t>
  </si>
  <si>
    <t>174101102</t>
  </si>
  <si>
    <t>Zásyp v uzavřených prostorech sypaninou se zhutněním</t>
  </si>
  <si>
    <t>24982492</t>
  </si>
  <si>
    <t>Zakládání</t>
  </si>
  <si>
    <t>270000000</t>
  </si>
  <si>
    <t>Natrnování základů</t>
  </si>
  <si>
    <t>soubor</t>
  </si>
  <si>
    <t>2103064738</t>
  </si>
  <si>
    <t>5</t>
  </si>
  <si>
    <t>271532212</t>
  </si>
  <si>
    <t>Podsyp pod základové konstrukce se zhutněním z hrubého kameniva frakce 0 až 32 mm</t>
  </si>
  <si>
    <t>-665069679</t>
  </si>
  <si>
    <t>0,1*3,9*5,52</t>
  </si>
  <si>
    <t>0,1*10,78*5,52</t>
  </si>
  <si>
    <t>Součet</t>
  </si>
  <si>
    <t>6</t>
  </si>
  <si>
    <t>273321411</t>
  </si>
  <si>
    <t>Základové desky ze ŽB bez zvýšených nároků na prostředí tř. C 20/25</t>
  </si>
  <si>
    <t>85298926</t>
  </si>
  <si>
    <t>0,1*15,8*6</t>
  </si>
  <si>
    <t>7</t>
  </si>
  <si>
    <t>273362021</t>
  </si>
  <si>
    <t>Výztuž základových desek svařovanými sítěmi Kari</t>
  </si>
  <si>
    <t>t</t>
  </si>
  <si>
    <t>628614665</t>
  </si>
  <si>
    <t>KARI sítě 6x150x150 KH20</t>
  </si>
  <si>
    <t>3,03*1,3*15,8*6*0,001</t>
  </si>
  <si>
    <t>8</t>
  </si>
  <si>
    <t>274313611</t>
  </si>
  <si>
    <t>Základové pásy z betonu tř. C 16/20</t>
  </si>
  <si>
    <t>-513990984</t>
  </si>
  <si>
    <t>0,85*0,5*(5,52+15,7+5,52)</t>
  </si>
  <si>
    <t>9</t>
  </si>
  <si>
    <t>279113135</t>
  </si>
  <si>
    <t>Základová zeď tl do 400 mm z tvárnic ztraceného bednění včetně výplně z betonu tř. C 16/20</t>
  </si>
  <si>
    <t>m2</t>
  </si>
  <si>
    <t>1898915434</t>
  </si>
  <si>
    <t>0,25*(5,52+15,7+5,52)</t>
  </si>
  <si>
    <t>10</t>
  </si>
  <si>
    <t>279361821</t>
  </si>
  <si>
    <t>Výztuž základových zdí nosných betonářskou ocelí 10 505</t>
  </si>
  <si>
    <t>1263791825</t>
  </si>
  <si>
    <t>6,685*0,01</t>
  </si>
  <si>
    <t>Svislé a kompletní konstrukce</t>
  </si>
  <si>
    <t>11</t>
  </si>
  <si>
    <t>310278842</t>
  </si>
  <si>
    <t>Zazdívka otvorů pl do 1 m2 ve zdivu nadzákladovém z nepálených tvárnic tl do 300 mm</t>
  </si>
  <si>
    <t>423192386</t>
  </si>
  <si>
    <t>12</t>
  </si>
  <si>
    <t>311234061</t>
  </si>
  <si>
    <t>Zdivo jednovrstvé z cihel děrovaných přes P10 do P15 na maltu M5 tl 300 mm</t>
  </si>
  <si>
    <t>1181364056</t>
  </si>
  <si>
    <t>13</t>
  </si>
  <si>
    <t>311234081</t>
  </si>
  <si>
    <t>Zdivo jednovrstvé z cihel děrovaných do P10 na maltu M5 tl 380 mm</t>
  </si>
  <si>
    <t>874782878</t>
  </si>
  <si>
    <t>4,4*2,4</t>
  </si>
  <si>
    <t>11,4*(2,4+1,7)</t>
  </si>
  <si>
    <t>29+3</t>
  </si>
  <si>
    <t>-2,3*2,15</t>
  </si>
  <si>
    <t>-2,5*2,3</t>
  </si>
  <si>
    <t>-3,5*3</t>
  </si>
  <si>
    <t>-1,5*0,5*4</t>
  </si>
  <si>
    <t>14</t>
  </si>
  <si>
    <t>342244101</t>
  </si>
  <si>
    <t>Příčka z cihel děrovaných do P10 na maltu M5 tloušťky 80 mm</t>
  </si>
  <si>
    <t>-1607277568</t>
  </si>
  <si>
    <t>dozdění pozednic</t>
  </si>
  <si>
    <t>0,5*16</t>
  </si>
  <si>
    <t>Vodorovné konstrukce</t>
  </si>
  <si>
    <t>411321414</t>
  </si>
  <si>
    <t>Stropy deskové ze ŽB tř. C 25/30</t>
  </si>
  <si>
    <t>-989507308</t>
  </si>
  <si>
    <t>S3</t>
  </si>
  <si>
    <t>0,08*6*12</t>
  </si>
  <si>
    <t>16</t>
  </si>
  <si>
    <t>411354213R</t>
  </si>
  <si>
    <t>Bednění stropů ztracené z hraněných trapézových vln v 60 mm plech lesklý tl 0,5 mm</t>
  </si>
  <si>
    <t>1372980303</t>
  </si>
  <si>
    <t>6*12</t>
  </si>
  <si>
    <t>17</t>
  </si>
  <si>
    <t>411362021</t>
  </si>
  <si>
    <t>Výztuž stropů svařovanými sítěmi Kari</t>
  </si>
  <si>
    <t>1043962730</t>
  </si>
  <si>
    <t>3,03*1,3*6*12*0,001</t>
  </si>
  <si>
    <t>18</t>
  </si>
  <si>
    <t>413941125</t>
  </si>
  <si>
    <t>Osazování ocelových válcovaných nosníků stropů I, IE, U, UE nebo L č. 24 a vyšší</t>
  </si>
  <si>
    <t>1043181969</t>
  </si>
  <si>
    <t>mezistrop sklad CO I240</t>
  </si>
  <si>
    <t>6*6*36,2*0,001</t>
  </si>
  <si>
    <t>střecha</t>
  </si>
  <si>
    <t>6,1*11*36,2*0,001</t>
  </si>
  <si>
    <t>19</t>
  </si>
  <si>
    <t>M</t>
  </si>
  <si>
    <t>13010726</t>
  </si>
  <si>
    <t>ocel profilová IPN 240 jakost 11 375</t>
  </si>
  <si>
    <t>-1903080107</t>
  </si>
  <si>
    <t>20</t>
  </si>
  <si>
    <t>417238213</t>
  </si>
  <si>
    <t>Obezdívka věnce jednostranná věncovkou keramickou v přes 210 do 250 mm včetně polystyrenu do tl 100 mm</t>
  </si>
  <si>
    <t>m</t>
  </si>
  <si>
    <t>1524737586</t>
  </si>
  <si>
    <t>15,75+6+6+6+11,75</t>
  </si>
  <si>
    <t>417321515</t>
  </si>
  <si>
    <t>Ztužující pásy a věnce ze ŽB tř. C 25/30</t>
  </si>
  <si>
    <t>1332262232</t>
  </si>
  <si>
    <t>0,21*0,25*(15,75+6+6+6+11,75)</t>
  </si>
  <si>
    <t>22</t>
  </si>
  <si>
    <t>417351115</t>
  </si>
  <si>
    <t>Zřízení bednění ztužujících věnců</t>
  </si>
  <si>
    <t>-2076007440</t>
  </si>
  <si>
    <t>0,25*(15,75+6+6+6+11,75)</t>
  </si>
  <si>
    <t>23</t>
  </si>
  <si>
    <t>417351116</t>
  </si>
  <si>
    <t>Odstranění bednění ztužujících věnců</t>
  </si>
  <si>
    <t>-401318341</t>
  </si>
  <si>
    <t>24</t>
  </si>
  <si>
    <t>417361821</t>
  </si>
  <si>
    <t>Výztuž ztužujících pásů a věnců betonářskou ocelí 10 505</t>
  </si>
  <si>
    <t>-835476935</t>
  </si>
  <si>
    <t>2,389*0,15</t>
  </si>
  <si>
    <t>Úpravy povrchů, podlahy a osazování výplní</t>
  </si>
  <si>
    <t>25</t>
  </si>
  <si>
    <t>612135101</t>
  </si>
  <si>
    <t>Hrubá výplň rýh ve stěnách maltou jakékoli šířky rýhy</t>
  </si>
  <si>
    <t>-343309336</t>
  </si>
  <si>
    <t>26</t>
  </si>
  <si>
    <t>612131100</t>
  </si>
  <si>
    <t>Vápenný postřik vnitřních stěn nanášený ručně</t>
  </si>
  <si>
    <t>2093386078</t>
  </si>
  <si>
    <t>sklad</t>
  </si>
  <si>
    <t>4*2,7</t>
  </si>
  <si>
    <t>5,62*3,8</t>
  </si>
  <si>
    <t>4*4,9</t>
  </si>
  <si>
    <t>-0,7*2</t>
  </si>
  <si>
    <t>0,25*(2,3+2,15+2,15)</t>
  </si>
  <si>
    <t>sklad CO</t>
  </si>
  <si>
    <t>11,1*4,5</t>
  </si>
  <si>
    <t>5,62*4,5</t>
  </si>
  <si>
    <t>0,23*(1,5+0,5+0,5)*4</t>
  </si>
  <si>
    <t>0,38*(3,5+3+3)</t>
  </si>
  <si>
    <t>-0,8*2</t>
  </si>
  <si>
    <t>0,45*(0,8+2+2)</t>
  </si>
  <si>
    <t>27</t>
  </si>
  <si>
    <t>612311121</t>
  </si>
  <si>
    <t>Vápenná omítka hladká jednovrstvá vnitřních stěn nanášená ručně</t>
  </si>
  <si>
    <t>2075443970</t>
  </si>
  <si>
    <t>28</t>
  </si>
  <si>
    <t>612311191</t>
  </si>
  <si>
    <t>Příplatek k vápenné omítce vnitřních stěn za každých dalších 5 mm tloušťky ručně</t>
  </si>
  <si>
    <t>-1295922165</t>
  </si>
  <si>
    <t>29</t>
  </si>
  <si>
    <t>612311131</t>
  </si>
  <si>
    <t>Potažení vnitřních stěn vápenným štukem tloušťky do 3 mm</t>
  </si>
  <si>
    <t>1731877394</t>
  </si>
  <si>
    <t>30</t>
  </si>
  <si>
    <t>619991011</t>
  </si>
  <si>
    <t>Obalení konstrukcí a prvků fólií přilepenou lepící páskou</t>
  </si>
  <si>
    <t>331196573</t>
  </si>
  <si>
    <t>0,7*2</t>
  </si>
  <si>
    <t>2,3*2,15</t>
  </si>
  <si>
    <t>2,5*2,3</t>
  </si>
  <si>
    <t>1,5*0,5*4</t>
  </si>
  <si>
    <t>3,5*3</t>
  </si>
  <si>
    <t>0,8*2</t>
  </si>
  <si>
    <t>31</t>
  </si>
  <si>
    <t>622131100</t>
  </si>
  <si>
    <t>Vápenný postřik vnějších stěn nanášený celoplošně ručně</t>
  </si>
  <si>
    <t>135812299</t>
  </si>
  <si>
    <t>4*2,8</t>
  </si>
  <si>
    <t>11,8*5</t>
  </si>
  <si>
    <t>0,38*(2,5+2,3+2,3)</t>
  </si>
  <si>
    <t>0,1*(1,5+0,5+0,5)*4</t>
  </si>
  <si>
    <t>6*5,2</t>
  </si>
  <si>
    <t>ke skladu</t>
  </si>
  <si>
    <t>32</t>
  </si>
  <si>
    <t>622252002</t>
  </si>
  <si>
    <t>Montáž ostatních lišt</t>
  </si>
  <si>
    <t>-1941925401</t>
  </si>
  <si>
    <t>rohy</t>
  </si>
  <si>
    <t>3+5+5</t>
  </si>
  <si>
    <t>začišťovací</t>
  </si>
  <si>
    <t>2,3+2,15+2,15</t>
  </si>
  <si>
    <t>2,5+2,3+2,3</t>
  </si>
  <si>
    <t>(1,5+0,5+0,5)*4</t>
  </si>
  <si>
    <t>3,5+3+3</t>
  </si>
  <si>
    <t>parapetní</t>
  </si>
  <si>
    <t>1,5*4</t>
  </si>
  <si>
    <t>33</t>
  </si>
  <si>
    <t>59051470</t>
  </si>
  <si>
    <t>lišta rohová Al 22/22 mm perforovaná</t>
  </si>
  <si>
    <t>724455123</t>
  </si>
  <si>
    <t>13*1,05 'Přepočtené koeficientem množství</t>
  </si>
  <si>
    <t>34</t>
  </si>
  <si>
    <t>59051476</t>
  </si>
  <si>
    <t>profil okenní začišťovací</t>
  </si>
  <si>
    <t>-1568173647</t>
  </si>
  <si>
    <t>33,2*1,05 'Přepočtené koeficientem množství</t>
  </si>
  <si>
    <t>35</t>
  </si>
  <si>
    <t>59051512</t>
  </si>
  <si>
    <t>profil parapetní PVC 2 m</t>
  </si>
  <si>
    <t>270394809</t>
  </si>
  <si>
    <t>6*1,05 'Přepočtené koeficientem množství</t>
  </si>
  <si>
    <t>36</t>
  </si>
  <si>
    <t>622321121</t>
  </si>
  <si>
    <t>Vápenocementová omítka hladká jednovrstvá vnějších stěn nanášená ručně</t>
  </si>
  <si>
    <t>-521175134</t>
  </si>
  <si>
    <t>37</t>
  </si>
  <si>
    <t>622311131</t>
  </si>
  <si>
    <t>Potažení vnějších stěn vápenným štukem tloušťky do 3 mm</t>
  </si>
  <si>
    <t>1593324830</t>
  </si>
  <si>
    <t>38</t>
  </si>
  <si>
    <t>629135101</t>
  </si>
  <si>
    <t>Vyrovnávací vrstva pod klempířské prvky z MC š do 150 mm</t>
  </si>
  <si>
    <t>150590808</t>
  </si>
  <si>
    <t>39</t>
  </si>
  <si>
    <t>629991011</t>
  </si>
  <si>
    <t>Zakrytí výplní otvorů a svislých ploch fólií přilepenou lepící páskou</t>
  </si>
  <si>
    <t>605775001</t>
  </si>
  <si>
    <t>40</t>
  </si>
  <si>
    <t>631311114</t>
  </si>
  <si>
    <t>Mazanina tl do 80 mm z betonu prostého bez zvýšených nároků na prostředí tř. C 16/20</t>
  </si>
  <si>
    <t>-996661925</t>
  </si>
  <si>
    <t>kapsy pro nosníky</t>
  </si>
  <si>
    <t>11*2</t>
  </si>
  <si>
    <t>6*2</t>
  </si>
  <si>
    <t>Mezisoučet</t>
  </si>
  <si>
    <t>0,2*0,25*34*0,04</t>
  </si>
  <si>
    <t>41</t>
  </si>
  <si>
    <t>631311125</t>
  </si>
  <si>
    <t>Mazanina tl do 120 mm z betonu prostého bez zvýšených nároků na prostředí tř. C 20/25</t>
  </si>
  <si>
    <t>-747034974</t>
  </si>
  <si>
    <t>0,1*4*5,62</t>
  </si>
  <si>
    <t>0,1*11,1*5,62</t>
  </si>
  <si>
    <t>42</t>
  </si>
  <si>
    <t>631362021</t>
  </si>
  <si>
    <t>Výztuž mazanin svařovanými sítěmi Kari</t>
  </si>
  <si>
    <t>-97532650</t>
  </si>
  <si>
    <t>KARI sítě 2x 6x150x150</t>
  </si>
  <si>
    <t>3,03*1,3*4*5,62*0,001</t>
  </si>
  <si>
    <t>3,03*1,3*11,1*5,62*0,001</t>
  </si>
  <si>
    <t>Ostatní konstrukce a práce, bourání</t>
  </si>
  <si>
    <t>43</t>
  </si>
  <si>
    <t>941311111</t>
  </si>
  <si>
    <t>Montáž lešení řadového modulového lehkého zatížení do 200 kg/m2 š do 0,9 m v do 10 m</t>
  </si>
  <si>
    <t>-1768988845</t>
  </si>
  <si>
    <t>44</t>
  </si>
  <si>
    <t>941311211</t>
  </si>
  <si>
    <t>Příplatek k lešení řadovému modulovému lehkému š 0,9 m v do 25 m za první a ZKD den použití</t>
  </si>
  <si>
    <t>-10767747</t>
  </si>
  <si>
    <t>30*16 'Přepočtené koeficientem množství</t>
  </si>
  <si>
    <t>45</t>
  </si>
  <si>
    <t>941311811</t>
  </si>
  <si>
    <t>Demontáž lešení řadového modulového lehkého zatížení do 200 kg/m2 š do 0,9 m v do 10 m</t>
  </si>
  <si>
    <t>-1952167622</t>
  </si>
  <si>
    <t>46</t>
  </si>
  <si>
    <t>949101111</t>
  </si>
  <si>
    <t>Lešení pomocné pro objekty pozemních staveb s lešeňovou podlahou v do 1,9 m zatížení do 150 kg/m2</t>
  </si>
  <si>
    <t>1441438165</t>
  </si>
  <si>
    <t>4*5,62</t>
  </si>
  <si>
    <t>11,1*5,62</t>
  </si>
  <si>
    <t>47</t>
  </si>
  <si>
    <t>952901111</t>
  </si>
  <si>
    <t>Vyčištění budov bytové a občanské výstavby při výšce podlaží do 4 m</t>
  </si>
  <si>
    <t>-414403315</t>
  </si>
  <si>
    <t>48</t>
  </si>
  <si>
    <t>973031325</t>
  </si>
  <si>
    <t>Vysekání kapes ve zdivu cihelném na MV nebo MVC pl do 0,10 m2 hl do 300 mm</t>
  </si>
  <si>
    <t>kus</t>
  </si>
  <si>
    <t>-1715283176</t>
  </si>
  <si>
    <t>49</t>
  </si>
  <si>
    <t>OST01</t>
  </si>
  <si>
    <t>D + M plastobých bílých výplní otvorů</t>
  </si>
  <si>
    <t>-1679682189</t>
  </si>
  <si>
    <t>okna</t>
  </si>
  <si>
    <t>50</t>
  </si>
  <si>
    <t>OST02</t>
  </si>
  <si>
    <t>D + M vnitřních parapetů PVC bílá</t>
  </si>
  <si>
    <t>mb</t>
  </si>
  <si>
    <t>-1499831631</t>
  </si>
  <si>
    <t>51</t>
  </si>
  <si>
    <t>OST03</t>
  </si>
  <si>
    <t>D + M hromosvodu (v základech, na střechu, revize)</t>
  </si>
  <si>
    <t>835181805</t>
  </si>
  <si>
    <t>52</t>
  </si>
  <si>
    <t>OST04</t>
  </si>
  <si>
    <t>D + M vnitřních dveří 30 DP3 EW-C vč. kování, zárubně, nátěru</t>
  </si>
  <si>
    <t>-1274582517</t>
  </si>
  <si>
    <t>53</t>
  </si>
  <si>
    <t>OST05</t>
  </si>
  <si>
    <t>D + M vnitřních dveří 800/1970mm 30 DP3 EW-C vč. kování, zárubně, nátěru</t>
  </si>
  <si>
    <t>-1680884724</t>
  </si>
  <si>
    <t>54</t>
  </si>
  <si>
    <t>OST06</t>
  </si>
  <si>
    <t>D + M vnitřních schůdků do spol. místnosti vč. povrchové úpravy, zábradlí</t>
  </si>
  <si>
    <t>1517995887</t>
  </si>
  <si>
    <t>55</t>
  </si>
  <si>
    <t>OST07</t>
  </si>
  <si>
    <t>D + M vnitřních schůdků do garáže vč. povrchové úpravy, zábradlí</t>
  </si>
  <si>
    <t>-1204308949</t>
  </si>
  <si>
    <t>56</t>
  </si>
  <si>
    <t>OST08</t>
  </si>
  <si>
    <t>D + M VZT</t>
  </si>
  <si>
    <t>2064226079</t>
  </si>
  <si>
    <t>57</t>
  </si>
  <si>
    <t>OST09</t>
  </si>
  <si>
    <t>Montáž stávajících vrat (nátěr, kování) 2300 x 2150mm</t>
  </si>
  <si>
    <t>-1818339432</t>
  </si>
  <si>
    <t>58</t>
  </si>
  <si>
    <t>OST10</t>
  </si>
  <si>
    <t>D + M sekčních vrat 3500 x 3000mm</t>
  </si>
  <si>
    <t>-27829963</t>
  </si>
  <si>
    <t>59</t>
  </si>
  <si>
    <t>OST11</t>
  </si>
  <si>
    <t>D + M sekčních vrat 2500 x 2300mm</t>
  </si>
  <si>
    <t>-66518108</t>
  </si>
  <si>
    <t>60</t>
  </si>
  <si>
    <t>OST12</t>
  </si>
  <si>
    <t>Elektro (Total Stop, osvětlení, el. vypínače a cca 3 zásuvky na 220V)</t>
  </si>
  <si>
    <t>1849556891</t>
  </si>
  <si>
    <t>61</t>
  </si>
  <si>
    <t>OST13</t>
  </si>
  <si>
    <t>D + M hasícího přístroje 34A</t>
  </si>
  <si>
    <t>-1862156788</t>
  </si>
  <si>
    <t>998</t>
  </si>
  <si>
    <t>Přesun hmot</t>
  </si>
  <si>
    <t>62</t>
  </si>
  <si>
    <t>998011001</t>
  </si>
  <si>
    <t>Přesun hmot pro budovy zděné v do 6 m</t>
  </si>
  <si>
    <t>-1418155298</t>
  </si>
  <si>
    <t>PSV</t>
  </si>
  <si>
    <t>Práce a dodávky PSV</t>
  </si>
  <si>
    <t>711</t>
  </si>
  <si>
    <t>Izolace proti vodě, vlhkosti a plynům</t>
  </si>
  <si>
    <t>63</t>
  </si>
  <si>
    <t>711111001</t>
  </si>
  <si>
    <t>Provedení izolace proti zemní vlhkosti vodorovné za studena nátěrem penetračním</t>
  </si>
  <si>
    <t>1928022255</t>
  </si>
  <si>
    <t>15,8*6</t>
  </si>
  <si>
    <t>64</t>
  </si>
  <si>
    <t>711112001</t>
  </si>
  <si>
    <t>Provedení izolace proti zemní vlhkosti svislé za studena nátěrem penetračním</t>
  </si>
  <si>
    <t>-1955712867</t>
  </si>
  <si>
    <t>(15,8+6)*0,7</t>
  </si>
  <si>
    <t>65</t>
  </si>
  <si>
    <t>11163150</t>
  </si>
  <si>
    <t>lak asfaltový penetrační</t>
  </si>
  <si>
    <t>-215997089</t>
  </si>
  <si>
    <t>94,8+15,26</t>
  </si>
  <si>
    <t>110,06*0,00035 'Přepočtené koeficientem množství</t>
  </si>
  <si>
    <t>66</t>
  </si>
  <si>
    <t>711141559</t>
  </si>
  <si>
    <t>Provedení izolace proti zemní vlhkosti pásy přitavením vodorovné NAIP</t>
  </si>
  <si>
    <t>-628922156</t>
  </si>
  <si>
    <t>15,8*6*2</t>
  </si>
  <si>
    <t>67</t>
  </si>
  <si>
    <t>711142559</t>
  </si>
  <si>
    <t>Provedení izolace proti zemní vlhkosti pásy přitavením svislé NAIP</t>
  </si>
  <si>
    <t>-530051086</t>
  </si>
  <si>
    <t>68</t>
  </si>
  <si>
    <t>62852254</t>
  </si>
  <si>
    <t>pásy s modifikovaným asfaltem tl. 4,0 mm vložka polyesterové rouno minerální jemnozrnný posyp</t>
  </si>
  <si>
    <t>-323101879</t>
  </si>
  <si>
    <t>(94,8*2)+15,26</t>
  </si>
  <si>
    <t>204,86*1,2 'Přepočtené koeficientem množství</t>
  </si>
  <si>
    <t>69</t>
  </si>
  <si>
    <t>998711101</t>
  </si>
  <si>
    <t>Přesun hmot tonážní pro izolace proti vodě, vlhkosti a plynům v objektech výšky do 6 m</t>
  </si>
  <si>
    <t>-1636813423</t>
  </si>
  <si>
    <t>712</t>
  </si>
  <si>
    <t>Povlakové krytiny</t>
  </si>
  <si>
    <t>70</t>
  </si>
  <si>
    <t>712331101</t>
  </si>
  <si>
    <t>Provedení povlakové krytiny střech do 10° podkladní vrstvy pásy na sucho AIP nebo NAIP</t>
  </si>
  <si>
    <t>-1859625718</t>
  </si>
  <si>
    <t>6,9*12</t>
  </si>
  <si>
    <t>71</t>
  </si>
  <si>
    <t>6281112</t>
  </si>
  <si>
    <t>ochranná folie</t>
  </si>
  <si>
    <t>111102842</t>
  </si>
  <si>
    <t>82,8*1,15 'Přepočtené koeficientem množství</t>
  </si>
  <si>
    <t>72</t>
  </si>
  <si>
    <t>712341559</t>
  </si>
  <si>
    <t>Provedení povlakové krytiny střech do 10° pásy NAIP přitavením v plné ploše</t>
  </si>
  <si>
    <t>-1722083819</t>
  </si>
  <si>
    <t>73</t>
  </si>
  <si>
    <t>62832134</t>
  </si>
  <si>
    <t>pás těžký asfaltovaný V60 S40</t>
  </si>
  <si>
    <t>1034136939</t>
  </si>
  <si>
    <t>74</t>
  </si>
  <si>
    <t>712363611</t>
  </si>
  <si>
    <t>Provedení povlak krytiny mechanicky kotvenou do trapézu TI tl přes 240mm vnitřní pol,budova v do 18m</t>
  </si>
  <si>
    <t>-455894928</t>
  </si>
  <si>
    <t>1,5*12</t>
  </si>
  <si>
    <t>75</t>
  </si>
  <si>
    <t>712363612</t>
  </si>
  <si>
    <t>Provedení povlak krytiny mechanicky kotvenou do trapézu TI tl přes 240mm krajní pol, budova v do 18m</t>
  </si>
  <si>
    <t>1934354505</t>
  </si>
  <si>
    <t>12,4*6,5</t>
  </si>
  <si>
    <t>-18</t>
  </si>
  <si>
    <t>76</t>
  </si>
  <si>
    <t>28322012</t>
  </si>
  <si>
    <t>fólie hydroizolační střešní mPVC, tl. 1,5 mm š 1300 mm šedá</t>
  </si>
  <si>
    <t>1757437014</t>
  </si>
  <si>
    <t>18+62,6</t>
  </si>
  <si>
    <t>80,6*1,15 'Přepočtené koeficientem množství</t>
  </si>
  <si>
    <t>77</t>
  </si>
  <si>
    <t>712363673</t>
  </si>
  <si>
    <t>Provedení povlakové krytiny mechanicky kotvené profily do betonu</t>
  </si>
  <si>
    <t>-2102570365</t>
  </si>
  <si>
    <t>závětrná</t>
  </si>
  <si>
    <t>6,1+6,1</t>
  </si>
  <si>
    <t>stěnová</t>
  </si>
  <si>
    <t>okapní</t>
  </si>
  <si>
    <t>roh</t>
  </si>
  <si>
    <t>12+12+6,1+6,1</t>
  </si>
  <si>
    <t>78</t>
  </si>
  <si>
    <t>55344002</t>
  </si>
  <si>
    <t>okapnice široká z poplastovaného plechu délky 2000 mm, rozvinuté šířky 200 mm</t>
  </si>
  <si>
    <t>-961382069</t>
  </si>
  <si>
    <t>79</t>
  </si>
  <si>
    <t>55344004</t>
  </si>
  <si>
    <t>lišta stěnová vyhnutá z poplastované plechu délky 2000 mm, rozvinuté šířky 70 mm</t>
  </si>
  <si>
    <t>-243294636</t>
  </si>
  <si>
    <t>80</t>
  </si>
  <si>
    <t>55344005</t>
  </si>
  <si>
    <t>lišta koutová vnější/vnitřní z poplastovaného plechu délky 2000 mm, rozvinuté šířky 100 mm</t>
  </si>
  <si>
    <t>2054452174</t>
  </si>
  <si>
    <t>81</t>
  </si>
  <si>
    <t>55344007</t>
  </si>
  <si>
    <t>závětrná lišta z poplastovaného plechu délky 2000 mm, rozvinuté šířky 250 mm</t>
  </si>
  <si>
    <t>-1340252556</t>
  </si>
  <si>
    <t>82</t>
  </si>
  <si>
    <t>712391171</t>
  </si>
  <si>
    <t>Provedení povlakové krytiny střech do 10° podkladní textilní vrstvy</t>
  </si>
  <si>
    <t>1557859111</t>
  </si>
  <si>
    <t>83</t>
  </si>
  <si>
    <t>69311068</t>
  </si>
  <si>
    <t>geotextilie netkaná PP 300g/m2</t>
  </si>
  <si>
    <t>1686045744</t>
  </si>
  <si>
    <t>84</t>
  </si>
  <si>
    <t>998712101</t>
  </si>
  <si>
    <t>Přesun hmot tonážní tonážní pro krytiny povlakové v objektech v do 6 m</t>
  </si>
  <si>
    <t>-549739374</t>
  </si>
  <si>
    <t>713</t>
  </si>
  <si>
    <t>Izolace tepelné</t>
  </si>
  <si>
    <t>85</t>
  </si>
  <si>
    <t>713111121</t>
  </si>
  <si>
    <t>Montáž izolace tepelné spodem stropů s uchycením drátem rohoží, pásů, dílců, desek</t>
  </si>
  <si>
    <t>396469342</t>
  </si>
  <si>
    <t>S2</t>
  </si>
  <si>
    <t>4*6,6</t>
  </si>
  <si>
    <t>86</t>
  </si>
  <si>
    <t>63152102</t>
  </si>
  <si>
    <t>plsť izolační univerzální λ=0,035 tl 140mm</t>
  </si>
  <si>
    <t>199395774</t>
  </si>
  <si>
    <t>26,4*1,02 'Přepočtené koeficientem množství</t>
  </si>
  <si>
    <t>87</t>
  </si>
  <si>
    <t>713141131</t>
  </si>
  <si>
    <t>Montáž izolace tepelné střech plochých lepené za studena 1 vrstva rohoží, pásů, dílců, desek</t>
  </si>
  <si>
    <t>1942363397</t>
  </si>
  <si>
    <t>12*6,1*2</t>
  </si>
  <si>
    <t>88</t>
  </si>
  <si>
    <t>28376141</t>
  </si>
  <si>
    <t>klín izolační z pěnového polystyrenu EPS 100 spádový</t>
  </si>
  <si>
    <t>1936471873</t>
  </si>
  <si>
    <t>0,08*12*6,1</t>
  </si>
  <si>
    <t>0,02*12*6,1</t>
  </si>
  <si>
    <t>89</t>
  </si>
  <si>
    <t>28372301</t>
  </si>
  <si>
    <t>deska EPS 100 pro trvalé zatížení v tlaku (max. 2000 kg/m2) tl 20mm</t>
  </si>
  <si>
    <t>-195061176</t>
  </si>
  <si>
    <t>12*6,1</t>
  </si>
  <si>
    <t>90</t>
  </si>
  <si>
    <t>998713101</t>
  </si>
  <si>
    <t>Přesun hmot tonážní pro izolace tepelné v objektech v do 6 m</t>
  </si>
  <si>
    <t>-189806364</t>
  </si>
  <si>
    <t>762</t>
  </si>
  <si>
    <t>Konstrukce tesařské</t>
  </si>
  <si>
    <t>91</t>
  </si>
  <si>
    <t>762081410</t>
  </si>
  <si>
    <t>Vícestranné hoblování hraněného řeziva na staveništi</t>
  </si>
  <si>
    <t>69526662</t>
  </si>
  <si>
    <t>regál v skladu 100/160</t>
  </si>
  <si>
    <t>4*(0,1+0,16)</t>
  </si>
  <si>
    <t>nosník 140/180</t>
  </si>
  <si>
    <t>4,5*(0,14+0,18+0,18)</t>
  </si>
  <si>
    <t>92</t>
  </si>
  <si>
    <t>762081510</t>
  </si>
  <si>
    <t>Plošné hoblování hraněného řeziva na staveništi</t>
  </si>
  <si>
    <t>1429047719</t>
  </si>
  <si>
    <t>regál v skladu</t>
  </si>
  <si>
    <t>4*1,5*2</t>
  </si>
  <si>
    <t>regál ve skladu CO</t>
  </si>
  <si>
    <t>(1,8+1,8)*7,2*2</t>
  </si>
  <si>
    <t>93</t>
  </si>
  <si>
    <t>762083121</t>
  </si>
  <si>
    <t>Impregnace řeziva proti dřevokaznému hmyzu, houbám a plísním máčením třída ohrožení 1 a 2</t>
  </si>
  <si>
    <t>-1682016910</t>
  </si>
  <si>
    <t>všechno řezivo</t>
  </si>
  <si>
    <t>krokve 120/160</t>
  </si>
  <si>
    <t>7*5*0,12*0,16</t>
  </si>
  <si>
    <t>pozednice 100/160</t>
  </si>
  <si>
    <t>4*0,1*0,16</t>
  </si>
  <si>
    <t>pozednice 140/140</t>
  </si>
  <si>
    <t>4*0,14*0,14</t>
  </si>
  <si>
    <t>středová vaznice 160/240</t>
  </si>
  <si>
    <t>5*0,16*0,24</t>
  </si>
  <si>
    <t>4,5*0,1*0,16</t>
  </si>
  <si>
    <t>4,5*0,14*0,16</t>
  </si>
  <si>
    <t>94</t>
  </si>
  <si>
    <t>762085103KP</t>
  </si>
  <si>
    <t>Montáž kotevních želez, příložek, patek nebo táhel - kotvení pozednice do věnce vč. materiálu</t>
  </si>
  <si>
    <t>945501232</t>
  </si>
  <si>
    <t>95</t>
  </si>
  <si>
    <t>762085103KZ</t>
  </si>
  <si>
    <t>Montáž kotevních želez, příložek, patek nebo táhel - kotvení pozednice do zdiva vč. materiálu</t>
  </si>
  <si>
    <t>545344834</t>
  </si>
  <si>
    <t>96</t>
  </si>
  <si>
    <t>762332132</t>
  </si>
  <si>
    <t>Montáž vázaných kcí krovů pravidelných z hraněného řeziva průřezové plochy do 224 cm2</t>
  </si>
  <si>
    <t>-94305469</t>
  </si>
  <si>
    <t>7*5</t>
  </si>
  <si>
    <t>97</t>
  </si>
  <si>
    <t>762332134</t>
  </si>
  <si>
    <t>Montáž vázaných kcí krovů pravidelných z hraněného řeziva průřezové plochy do 450 cm2</t>
  </si>
  <si>
    <t>1013436273</t>
  </si>
  <si>
    <t>98</t>
  </si>
  <si>
    <t>60512121</t>
  </si>
  <si>
    <t>řezivo jehličnaté hranol jakost I-II dl 4-5m</t>
  </si>
  <si>
    <t>-684046236</t>
  </si>
  <si>
    <t>99</t>
  </si>
  <si>
    <t>762341024</t>
  </si>
  <si>
    <t>Bednění střech rovných z desek OSB tl 18 mm na pero a drážku šroubovaných na krokve</t>
  </si>
  <si>
    <t>-546358976</t>
  </si>
  <si>
    <t>100</t>
  </si>
  <si>
    <t>762342441</t>
  </si>
  <si>
    <t>Montáž lišt trojúhelníkových nebo kontralatí na střechách sklonu do 60°</t>
  </si>
  <si>
    <t>-868183265</t>
  </si>
  <si>
    <t>po krokvích 60/40mm</t>
  </si>
  <si>
    <t>na regál do CO skladu</t>
  </si>
  <si>
    <t>1,8*6*2</t>
  </si>
  <si>
    <t>101</t>
  </si>
  <si>
    <t>60514114</t>
  </si>
  <si>
    <t>řezivo jehličnaté latě střešní impregnované dl 4 m</t>
  </si>
  <si>
    <t>1514611855</t>
  </si>
  <si>
    <t>0,06*0,04*56,6</t>
  </si>
  <si>
    <t>0,136*1,1 'Přepočtené koeficientem množství</t>
  </si>
  <si>
    <t>102</t>
  </si>
  <si>
    <t>762395000</t>
  </si>
  <si>
    <t>Spojovací prostředky pro montáž krovu, bednění, laťování, světlíky, klíny</t>
  </si>
  <si>
    <t>1659494991</t>
  </si>
  <si>
    <t>řezivo</t>
  </si>
  <si>
    <t>1,179</t>
  </si>
  <si>
    <t>OSB</t>
  </si>
  <si>
    <t>26,4*0,018</t>
  </si>
  <si>
    <t>103</t>
  </si>
  <si>
    <t>762523108</t>
  </si>
  <si>
    <t>Položení podlahy z hoblovaných fošen na sraz</t>
  </si>
  <si>
    <t>502558660</t>
  </si>
  <si>
    <t>4*1,5</t>
  </si>
  <si>
    <t>(1,8+1,8)*7,2</t>
  </si>
  <si>
    <t>104</t>
  </si>
  <si>
    <t>60511021</t>
  </si>
  <si>
    <t>řezivo jehličnaté - středové SM tl. 33-100 mm, jakost II, 2 - 3,5 m</t>
  </si>
  <si>
    <t>-26649314</t>
  </si>
  <si>
    <t>31,92*0,04</t>
  </si>
  <si>
    <t>105</t>
  </si>
  <si>
    <t>762822120</t>
  </si>
  <si>
    <t>Montáž stropního trámu z hraněného řeziva průřezové plochy do 288 cm2 s výměnami</t>
  </si>
  <si>
    <t>1150572609</t>
  </si>
  <si>
    <t>4,5</t>
  </si>
  <si>
    <t>106</t>
  </si>
  <si>
    <t>60511166</t>
  </si>
  <si>
    <t>řezivo jehličnaté hranol dl 4 - 6 m jakost I.</t>
  </si>
  <si>
    <t>560234035</t>
  </si>
  <si>
    <t>107</t>
  </si>
  <si>
    <t>998762101</t>
  </si>
  <si>
    <t>Přesun hmot tonážní pro kce tesařské v objektech v do 6 m</t>
  </si>
  <si>
    <t>80517238</t>
  </si>
  <si>
    <t>763</t>
  </si>
  <si>
    <t>Konstrukce suché výstavby</t>
  </si>
  <si>
    <t>108</t>
  </si>
  <si>
    <t>763131431</t>
  </si>
  <si>
    <t>SDK podhled deska 1xDF 12,5 bez TI dvouvrstvá spodní kce profil CD+UD</t>
  </si>
  <si>
    <t>906741561</t>
  </si>
  <si>
    <t>5,62*11,1</t>
  </si>
  <si>
    <t>109</t>
  </si>
  <si>
    <t>763131751</t>
  </si>
  <si>
    <t>Montáž parotěsné zábrany do SDK podhledu</t>
  </si>
  <si>
    <t>1642072483</t>
  </si>
  <si>
    <t>110</t>
  </si>
  <si>
    <t>28329210R</t>
  </si>
  <si>
    <t>folie podstřešní parotěsná PE role 1,5 x 50 m, lepená</t>
  </si>
  <si>
    <t>964709484</t>
  </si>
  <si>
    <t>28,2*1,1 'Přepočtené koeficientem množství</t>
  </si>
  <si>
    <t>111</t>
  </si>
  <si>
    <t>76316172R</t>
  </si>
  <si>
    <t>SDK podkroví deska 1xDF 12,5 TI 40 mm dvouvrstvá spodní kce profil CD+UD</t>
  </si>
  <si>
    <t>-854230627</t>
  </si>
  <si>
    <t>4*(6+0,2+0,2+0,3+0,1+0,25)</t>
  </si>
  <si>
    <t>112</t>
  </si>
  <si>
    <t>998763301</t>
  </si>
  <si>
    <t>Přesun hmot tonážní pro sádrokartonové konstrukce v objektech v do 6 m</t>
  </si>
  <si>
    <t>1923655583</t>
  </si>
  <si>
    <t>764</t>
  </si>
  <si>
    <t>Konstrukce klempířské</t>
  </si>
  <si>
    <t>113</t>
  </si>
  <si>
    <t>764002413</t>
  </si>
  <si>
    <t>Montáž strukturované oddělovací rohože</t>
  </si>
  <si>
    <t>1127774326</t>
  </si>
  <si>
    <t>4*7,1</t>
  </si>
  <si>
    <t>114</t>
  </si>
  <si>
    <t>28329223</t>
  </si>
  <si>
    <t>fólie</t>
  </si>
  <si>
    <t>-742661502</t>
  </si>
  <si>
    <t>28,4*1,15 'Přepočtené koeficientem množství</t>
  </si>
  <si>
    <t>115</t>
  </si>
  <si>
    <t>764121411</t>
  </si>
  <si>
    <t>Krytina střechy rovné drážkováním ze svitků z Al plechu rš 670 mm sklonu do 30°</t>
  </si>
  <si>
    <t>1014973843</t>
  </si>
  <si>
    <t>116</t>
  </si>
  <si>
    <t>764521404</t>
  </si>
  <si>
    <t>Žlab podokapní půlkruhový z Al plechu rš 330 mm</t>
  </si>
  <si>
    <t>-287425801</t>
  </si>
  <si>
    <t>4+12</t>
  </si>
  <si>
    <t>117</t>
  </si>
  <si>
    <t>764521444</t>
  </si>
  <si>
    <t>Kotlík oválný (trychtýřový) pro podokapní žlaby z Al plechu 330/100 mm</t>
  </si>
  <si>
    <t>-2004606093</t>
  </si>
  <si>
    <t>118</t>
  </si>
  <si>
    <t>764528422</t>
  </si>
  <si>
    <t>Svody kruhové včetně objímek, kolen, odskoků z Al plechu průměru 100 mm</t>
  </si>
  <si>
    <t>1453778434</t>
  </si>
  <si>
    <t>119</t>
  </si>
  <si>
    <t>998764101</t>
  </si>
  <si>
    <t>Přesun hmot tonážní pro konstrukce klempířské v objektech v do 6 m</t>
  </si>
  <si>
    <t>899297253</t>
  </si>
  <si>
    <t>765</t>
  </si>
  <si>
    <t>Krytina skládaná</t>
  </si>
  <si>
    <t>120</t>
  </si>
  <si>
    <t>765191021</t>
  </si>
  <si>
    <t>Montáž pojistné hydroizolační fólie kladené ve sklonu přes 20° s lepenými spoji na krokve</t>
  </si>
  <si>
    <t>-1974609801</t>
  </si>
  <si>
    <t>121</t>
  </si>
  <si>
    <t>28329295</t>
  </si>
  <si>
    <t>membrána podstřešní (reakce na oheň - třída E) 150 g/m2 s aplikovanou spojovací páskou</t>
  </si>
  <si>
    <t>1525609931</t>
  </si>
  <si>
    <t>26,4*1,1 'Přepočtené koeficientem množství</t>
  </si>
  <si>
    <t>122</t>
  </si>
  <si>
    <t>998765101</t>
  </si>
  <si>
    <t>Přesun hmot tonážní pro krytiny skládané v objektech v do 6 m</t>
  </si>
  <si>
    <t>-1388271921</t>
  </si>
  <si>
    <t>783</t>
  </si>
  <si>
    <t>Dokončovací práce - nátěry</t>
  </si>
  <si>
    <t>123</t>
  </si>
  <si>
    <t>783314101</t>
  </si>
  <si>
    <t>Základní jednonásobný syntetický nátěr zámečnických konstrukcí</t>
  </si>
  <si>
    <t>1932026709</t>
  </si>
  <si>
    <t>1*(6*6)</t>
  </si>
  <si>
    <t>1*(6,1*11)</t>
  </si>
  <si>
    <t>124</t>
  </si>
  <si>
    <t>783317101</t>
  </si>
  <si>
    <t>Krycí jednonásobný syntetický standardní nátěr zámečnických konstrukcí</t>
  </si>
  <si>
    <t>-378082627</t>
  </si>
  <si>
    <t>125</t>
  </si>
  <si>
    <t>783823131</t>
  </si>
  <si>
    <t>Penetrační akrylátový nátěr hladkých, tenkovrstvých zrnitých nebo štukových omítek</t>
  </si>
  <si>
    <t>-511991991</t>
  </si>
  <si>
    <t>fasáda</t>
  </si>
  <si>
    <t>91,513</t>
  </si>
  <si>
    <t>126</t>
  </si>
  <si>
    <t>783827421</t>
  </si>
  <si>
    <t>Krycí dvojnásobný akrylátový nátěr omítek stupně členitosti 1 a 2</t>
  </si>
  <si>
    <t>-846447574</t>
  </si>
  <si>
    <t>784</t>
  </si>
  <si>
    <t>Dokončovací práce - malby a tapety</t>
  </si>
  <si>
    <t>127</t>
  </si>
  <si>
    <t>784181011</t>
  </si>
  <si>
    <t>Dvojnásobné pačokování v místnostech výšky do 3,80 m</t>
  </si>
  <si>
    <t>1132746974</t>
  </si>
  <si>
    <t>podhledy</t>
  </si>
  <si>
    <t>62,382+28,2</t>
  </si>
  <si>
    <t>vnitřní stěny</t>
  </si>
  <si>
    <t>206,117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</si>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</sst>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left" vertical="center"/>
    </xf>
    <xf numFmtId="0" fontId="16" fillId="2" borderId="0" xfId="1" applyFont="1" applyFill="1" applyAlignment="1" applyProtection="1">
      <alignment vertical="center"/>
    </xf>
    <xf numFmtId="0" fontId="44" fillId="2" borderId="0" xfId="1" applyFill="1"/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1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1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2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2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3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3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ht="36.96" customHeight="1">
      <c r="AR2"/>
      <c r="BS2" s="24" t="s">
        <v>8</v>
      </c>
      <c r="BT2" s="24" t="s">
        <v>9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ht="36.96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ht="14.4" customHeight="1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5" t="s">
        <v>16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31"/>
      <c r="BE5" s="36" t="s">
        <v>17</v>
      </c>
      <c r="BS5" s="24" t="s">
        <v>8</v>
      </c>
    </row>
    <row r="6" ht="36.96" customHeight="1">
      <c r="B6" s="28"/>
      <c r="C6" s="29"/>
      <c r="D6" s="37" t="s">
        <v>18</v>
      </c>
      <c r="E6" s="29"/>
      <c r="F6" s="29"/>
      <c r="G6" s="29"/>
      <c r="H6" s="29"/>
      <c r="I6" s="29"/>
      <c r="J6" s="29"/>
      <c r="K6" s="38" t="s">
        <v>19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1"/>
      <c r="BE6" s="39"/>
      <c r="BS6" s="24" t="s">
        <v>8</v>
      </c>
    </row>
    <row r="7" ht="14.4" customHeight="1">
      <c r="B7" s="28"/>
      <c r="C7" s="29"/>
      <c r="D7" s="40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 t="s">
        <v>22</v>
      </c>
      <c r="AL7" s="29"/>
      <c r="AM7" s="29"/>
      <c r="AN7" s="35" t="s">
        <v>21</v>
      </c>
      <c r="AO7" s="29"/>
      <c r="AP7" s="29"/>
      <c r="AQ7" s="31"/>
      <c r="BE7" s="39"/>
      <c r="BS7" s="24" t="s">
        <v>8</v>
      </c>
    </row>
    <row r="8" ht="14.4" customHeight="1">
      <c r="B8" s="28"/>
      <c r="C8" s="29"/>
      <c r="D8" s="40" t="s">
        <v>23</v>
      </c>
      <c r="E8" s="29"/>
      <c r="F8" s="29"/>
      <c r="G8" s="29"/>
      <c r="H8" s="29"/>
      <c r="I8" s="29"/>
      <c r="J8" s="29"/>
      <c r="K8" s="35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40" t="s">
        <v>25</v>
      </c>
      <c r="AL8" s="29"/>
      <c r="AM8" s="29"/>
      <c r="AN8" s="41" t="s">
        <v>26</v>
      </c>
      <c r="AO8" s="29"/>
      <c r="AP8" s="29"/>
      <c r="AQ8" s="31"/>
      <c r="BE8" s="39"/>
      <c r="BS8" s="24" t="s">
        <v>8</v>
      </c>
    </row>
    <row r="9" ht="14.4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9"/>
      <c r="BS9" s="24" t="s">
        <v>8</v>
      </c>
    </row>
    <row r="10" ht="14.4" customHeight="1">
      <c r="B10" s="28"/>
      <c r="C10" s="29"/>
      <c r="D10" s="40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40" t="s">
        <v>28</v>
      </c>
      <c r="AL10" s="29"/>
      <c r="AM10" s="29"/>
      <c r="AN10" s="35" t="s">
        <v>21</v>
      </c>
      <c r="AO10" s="29"/>
      <c r="AP10" s="29"/>
      <c r="AQ10" s="31"/>
      <c r="BE10" s="39"/>
      <c r="BS10" s="24" t="s">
        <v>8</v>
      </c>
    </row>
    <row r="11" ht="18.48" customHeight="1">
      <c r="B11" s="28"/>
      <c r="C11" s="29"/>
      <c r="D11" s="29"/>
      <c r="E11" s="35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40" t="s">
        <v>30</v>
      </c>
      <c r="AL11" s="29"/>
      <c r="AM11" s="29"/>
      <c r="AN11" s="35" t="s">
        <v>21</v>
      </c>
      <c r="AO11" s="29"/>
      <c r="AP11" s="29"/>
      <c r="AQ11" s="31"/>
      <c r="BE11" s="39"/>
      <c r="BS11" s="24" t="s">
        <v>8</v>
      </c>
    </row>
    <row r="12" ht="6.96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9"/>
      <c r="BS12" s="24" t="s">
        <v>8</v>
      </c>
    </row>
    <row r="13" ht="14.4" customHeight="1">
      <c r="B13" s="28"/>
      <c r="C13" s="29"/>
      <c r="D13" s="40" t="s">
        <v>31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40" t="s">
        <v>28</v>
      </c>
      <c r="AL13" s="29"/>
      <c r="AM13" s="29"/>
      <c r="AN13" s="42" t="s">
        <v>32</v>
      </c>
      <c r="AO13" s="29"/>
      <c r="AP13" s="29"/>
      <c r="AQ13" s="31"/>
      <c r="BE13" s="39"/>
      <c r="BS13" s="24" t="s">
        <v>8</v>
      </c>
    </row>
    <row r="14">
      <c r="B14" s="28"/>
      <c r="C14" s="29"/>
      <c r="D14" s="29"/>
      <c r="E14" s="42" t="s">
        <v>32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 t="s">
        <v>30</v>
      </c>
      <c r="AL14" s="29"/>
      <c r="AM14" s="29"/>
      <c r="AN14" s="42" t="s">
        <v>32</v>
      </c>
      <c r="AO14" s="29"/>
      <c r="AP14" s="29"/>
      <c r="AQ14" s="31"/>
      <c r="BE14" s="39"/>
      <c r="BS14" s="24" t="s">
        <v>8</v>
      </c>
    </row>
    <row r="15" ht="6.96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9"/>
      <c r="BS15" s="24" t="s">
        <v>6</v>
      </c>
    </row>
    <row r="16" ht="14.4" customHeight="1">
      <c r="B16" s="28"/>
      <c r="C16" s="29"/>
      <c r="D16" s="40" t="s">
        <v>33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40" t="s">
        <v>28</v>
      </c>
      <c r="AL16" s="29"/>
      <c r="AM16" s="29"/>
      <c r="AN16" s="35" t="s">
        <v>34</v>
      </c>
      <c r="AO16" s="29"/>
      <c r="AP16" s="29"/>
      <c r="AQ16" s="31"/>
      <c r="BE16" s="39"/>
      <c r="BS16" s="24" t="s">
        <v>6</v>
      </c>
    </row>
    <row r="17" ht="18.48" customHeight="1">
      <c r="B17" s="28"/>
      <c r="C17" s="29"/>
      <c r="D17" s="29"/>
      <c r="E17" s="35" t="s">
        <v>35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40" t="s">
        <v>30</v>
      </c>
      <c r="AL17" s="29"/>
      <c r="AM17" s="29"/>
      <c r="AN17" s="35" t="s">
        <v>21</v>
      </c>
      <c r="AO17" s="29"/>
      <c r="AP17" s="29"/>
      <c r="AQ17" s="31"/>
      <c r="BE17" s="39"/>
      <c r="BS17" s="24" t="s">
        <v>36</v>
      </c>
    </row>
    <row r="18" ht="6.96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9"/>
      <c r="BS18" s="24" t="s">
        <v>8</v>
      </c>
    </row>
    <row r="19" ht="14.4" customHeight="1">
      <c r="B19" s="28"/>
      <c r="C19" s="29"/>
      <c r="D19" s="40" t="s">
        <v>37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9"/>
      <c r="BS19" s="24" t="s">
        <v>8</v>
      </c>
    </row>
    <row r="20" ht="16.5" customHeight="1">
      <c r="B20" s="28"/>
      <c r="C20" s="29"/>
      <c r="D20" s="29"/>
      <c r="E20" s="44" t="s">
        <v>38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29"/>
      <c r="AP20" s="29"/>
      <c r="AQ20" s="31"/>
      <c r="BE20" s="39"/>
      <c r="BS20" s="24" t="s">
        <v>36</v>
      </c>
    </row>
    <row r="21" ht="6.96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9"/>
    </row>
    <row r="22" ht="6.96" customHeight="1">
      <c r="B22" s="28"/>
      <c r="C22" s="29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29"/>
      <c r="AQ22" s="31"/>
      <c r="BE22" s="39"/>
    </row>
    <row r="23" s="1" customFormat="1" ht="25.92" customHeight="1">
      <c r="B23" s="46"/>
      <c r="C23" s="47"/>
      <c r="D23" s="48" t="s">
        <v>39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>
        <f>ROUND(AG51,2)</f>
        <v>0</v>
      </c>
      <c r="AL23" s="49"/>
      <c r="AM23" s="49"/>
      <c r="AN23" s="49"/>
      <c r="AO23" s="49"/>
      <c r="AP23" s="47"/>
      <c r="AQ23" s="51"/>
      <c r="BE23" s="39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51"/>
      <c r="BE24" s="39"/>
    </row>
    <row r="25" s="1" customFormat="1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52" t="s">
        <v>40</v>
      </c>
      <c r="M25" s="52"/>
      <c r="N25" s="52"/>
      <c r="O25" s="52"/>
      <c r="P25" s="47"/>
      <c r="Q25" s="47"/>
      <c r="R25" s="47"/>
      <c r="S25" s="47"/>
      <c r="T25" s="47"/>
      <c r="U25" s="47"/>
      <c r="V25" s="47"/>
      <c r="W25" s="52" t="s">
        <v>41</v>
      </c>
      <c r="X25" s="52"/>
      <c r="Y25" s="52"/>
      <c r="Z25" s="52"/>
      <c r="AA25" s="52"/>
      <c r="AB25" s="52"/>
      <c r="AC25" s="52"/>
      <c r="AD25" s="52"/>
      <c r="AE25" s="52"/>
      <c r="AF25" s="47"/>
      <c r="AG25" s="47"/>
      <c r="AH25" s="47"/>
      <c r="AI25" s="47"/>
      <c r="AJ25" s="47"/>
      <c r="AK25" s="52" t="s">
        <v>42</v>
      </c>
      <c r="AL25" s="52"/>
      <c r="AM25" s="52"/>
      <c r="AN25" s="52"/>
      <c r="AO25" s="52"/>
      <c r="AP25" s="47"/>
      <c r="AQ25" s="51"/>
      <c r="BE25" s="39"/>
    </row>
    <row r="26" s="2" customFormat="1" ht="14.4" customHeight="1">
      <c r="B26" s="53"/>
      <c r="C26" s="54"/>
      <c r="D26" s="55" t="s">
        <v>43</v>
      </c>
      <c r="E26" s="54"/>
      <c r="F26" s="55" t="s">
        <v>44</v>
      </c>
      <c r="G26" s="54"/>
      <c r="H26" s="54"/>
      <c r="I26" s="54"/>
      <c r="J26" s="54"/>
      <c r="K26" s="54"/>
      <c r="L26" s="56">
        <v>0.20999999999999999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7">
        <f>ROUND(AZ51,2)</f>
        <v>0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7">
        <f>ROUND(AV51,2)</f>
        <v>0</v>
      </c>
      <c r="AL26" s="54"/>
      <c r="AM26" s="54"/>
      <c r="AN26" s="54"/>
      <c r="AO26" s="54"/>
      <c r="AP26" s="54"/>
      <c r="AQ26" s="58"/>
      <c r="BE26" s="39"/>
    </row>
    <row r="27" s="2" customFormat="1" ht="14.4" customHeight="1">
      <c r="B27" s="53"/>
      <c r="C27" s="54"/>
      <c r="D27" s="54"/>
      <c r="E27" s="54"/>
      <c r="F27" s="55" t="s">
        <v>45</v>
      </c>
      <c r="G27" s="54"/>
      <c r="H27" s="54"/>
      <c r="I27" s="54"/>
      <c r="J27" s="54"/>
      <c r="K27" s="54"/>
      <c r="L27" s="56">
        <v>0.14999999999999999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7">
        <f>ROUND(BA51,2)</f>
        <v>0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7">
        <f>ROUND(AW51,2)</f>
        <v>0</v>
      </c>
      <c r="AL27" s="54"/>
      <c r="AM27" s="54"/>
      <c r="AN27" s="54"/>
      <c r="AO27" s="54"/>
      <c r="AP27" s="54"/>
      <c r="AQ27" s="58"/>
      <c r="BE27" s="39"/>
    </row>
    <row r="28" hidden="1" s="2" customFormat="1" ht="14.4" customHeight="1">
      <c r="B28" s="53"/>
      <c r="C28" s="54"/>
      <c r="D28" s="54"/>
      <c r="E28" s="54"/>
      <c r="F28" s="55" t="s">
        <v>46</v>
      </c>
      <c r="G28" s="54"/>
      <c r="H28" s="54"/>
      <c r="I28" s="54"/>
      <c r="J28" s="54"/>
      <c r="K28" s="54"/>
      <c r="L28" s="56">
        <v>0.20999999999999999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7">
        <f>ROUND(BB51,2)</f>
        <v>0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7">
        <v>0</v>
      </c>
      <c r="AL28" s="54"/>
      <c r="AM28" s="54"/>
      <c r="AN28" s="54"/>
      <c r="AO28" s="54"/>
      <c r="AP28" s="54"/>
      <c r="AQ28" s="58"/>
      <c r="BE28" s="39"/>
    </row>
    <row r="29" hidden="1" s="2" customFormat="1" ht="14.4" customHeight="1">
      <c r="B29" s="53"/>
      <c r="C29" s="54"/>
      <c r="D29" s="54"/>
      <c r="E29" s="54"/>
      <c r="F29" s="55" t="s">
        <v>47</v>
      </c>
      <c r="G29" s="54"/>
      <c r="H29" s="54"/>
      <c r="I29" s="54"/>
      <c r="J29" s="54"/>
      <c r="K29" s="54"/>
      <c r="L29" s="56">
        <v>0.14999999999999999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7">
        <f>ROUND(BC51,2)</f>
        <v>0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7">
        <v>0</v>
      </c>
      <c r="AL29" s="54"/>
      <c r="AM29" s="54"/>
      <c r="AN29" s="54"/>
      <c r="AO29" s="54"/>
      <c r="AP29" s="54"/>
      <c r="AQ29" s="58"/>
      <c r="BE29" s="39"/>
    </row>
    <row r="30" hidden="1" s="2" customFormat="1" ht="14.4" customHeight="1">
      <c r="B30" s="53"/>
      <c r="C30" s="54"/>
      <c r="D30" s="54"/>
      <c r="E30" s="54"/>
      <c r="F30" s="55" t="s">
        <v>48</v>
      </c>
      <c r="G30" s="54"/>
      <c r="H30" s="54"/>
      <c r="I30" s="54"/>
      <c r="J30" s="54"/>
      <c r="K30" s="54"/>
      <c r="L30" s="56">
        <v>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7">
        <f>ROUND(BD51,2)</f>
        <v>0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7">
        <v>0</v>
      </c>
      <c r="AL30" s="54"/>
      <c r="AM30" s="54"/>
      <c r="AN30" s="54"/>
      <c r="AO30" s="54"/>
      <c r="AP30" s="54"/>
      <c r="AQ30" s="58"/>
      <c r="BE30" s="39"/>
    </row>
    <row r="31" s="1" customFormat="1" ht="6.96" customHeight="1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51"/>
      <c r="BE31" s="39"/>
    </row>
    <row r="32" s="1" customFormat="1" ht="25.92" customHeight="1">
      <c r="B32" s="46"/>
      <c r="C32" s="59"/>
      <c r="D32" s="60" t="s">
        <v>49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 t="s">
        <v>50</v>
      </c>
      <c r="U32" s="61"/>
      <c r="V32" s="61"/>
      <c r="W32" s="61"/>
      <c r="X32" s="63" t="s">
        <v>51</v>
      </c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4">
        <f>SUM(AK23:AK30)</f>
        <v>0</v>
      </c>
      <c r="AL32" s="61"/>
      <c r="AM32" s="61"/>
      <c r="AN32" s="61"/>
      <c r="AO32" s="65"/>
      <c r="AP32" s="59"/>
      <c r="AQ32" s="66"/>
      <c r="BE32" s="39"/>
    </row>
    <row r="33" s="1" customFormat="1" ht="6.96" customHeight="1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51"/>
    </row>
    <row r="34" s="1" customFormat="1" ht="6.96" customHeight="1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9"/>
    </row>
    <row r="38" s="1" customFormat="1" ht="6.96" customHeight="1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2"/>
    </row>
    <row r="39" s="1" customFormat="1" ht="36.96" customHeight="1">
      <c r="B39" s="46"/>
      <c r="C39" s="73" t="s">
        <v>52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2"/>
    </row>
    <row r="40" s="1" customFormat="1" ht="6.96" customHeight="1">
      <c r="B40" s="46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2"/>
    </row>
    <row r="41" s="3" customFormat="1" ht="14.4" customHeight="1">
      <c r="B41" s="75"/>
      <c r="C41" s="76" t="s">
        <v>15</v>
      </c>
      <c r="D41" s="77"/>
      <c r="E41" s="77"/>
      <c r="F41" s="77"/>
      <c r="G41" s="77"/>
      <c r="H41" s="77"/>
      <c r="I41" s="77"/>
      <c r="J41" s="77"/>
      <c r="K41" s="77"/>
      <c r="L41" s="77" t="str">
        <f>K5</f>
        <v>032018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8"/>
    </row>
    <row r="42" s="4" customFormat="1" ht="36.96" customHeight="1">
      <c r="B42" s="79"/>
      <c r="C42" s="80" t="s">
        <v>18</v>
      </c>
      <c r="D42" s="81"/>
      <c r="E42" s="81"/>
      <c r="F42" s="81"/>
      <c r="G42" s="81"/>
      <c r="H42" s="81"/>
      <c r="I42" s="81"/>
      <c r="J42" s="81"/>
      <c r="K42" s="81"/>
      <c r="L42" s="82" t="str">
        <f>K6</f>
        <v>HUMANITÁRNÍ SKLAD PRO SDH RUDNÍK - ARNULTOVICE - PŘÍSTAVBA ČP. 32 V ARNULTOVICÍCH</v>
      </c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3"/>
    </row>
    <row r="43" s="1" customFormat="1" ht="6.96" customHeight="1">
      <c r="B43" s="46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2"/>
    </row>
    <row r="44" s="1" customFormat="1">
      <c r="B44" s="46"/>
      <c r="C44" s="76" t="s">
        <v>23</v>
      </c>
      <c r="D44" s="74"/>
      <c r="E44" s="74"/>
      <c r="F44" s="74"/>
      <c r="G44" s="74"/>
      <c r="H44" s="74"/>
      <c r="I44" s="74"/>
      <c r="J44" s="74"/>
      <c r="K44" s="74"/>
      <c r="L44" s="84" t="str">
        <f>IF(K8="","",K8)</f>
        <v>na st.p.č. 28 a p.p.č. 638/1 v k. ú. Arnultovice</v>
      </c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6" t="s">
        <v>25</v>
      </c>
      <c r="AJ44" s="74"/>
      <c r="AK44" s="74"/>
      <c r="AL44" s="74"/>
      <c r="AM44" s="85" t="str">
        <f>IF(AN8= "","",AN8)</f>
        <v>16. 8. 2018</v>
      </c>
      <c r="AN44" s="85"/>
      <c r="AO44" s="74"/>
      <c r="AP44" s="74"/>
      <c r="AQ44" s="74"/>
      <c r="AR44" s="72"/>
    </row>
    <row r="45" s="1" customFormat="1" ht="6.96" customHeight="1">
      <c r="B45" s="46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2"/>
    </row>
    <row r="46" s="1" customFormat="1">
      <c r="B46" s="46"/>
      <c r="C46" s="76" t="s">
        <v>27</v>
      </c>
      <c r="D46" s="74"/>
      <c r="E46" s="74"/>
      <c r="F46" s="74"/>
      <c r="G46" s="74"/>
      <c r="H46" s="74"/>
      <c r="I46" s="74"/>
      <c r="J46" s="74"/>
      <c r="K46" s="74"/>
      <c r="L46" s="77" t="str">
        <f>IF(E11= "","",E11)</f>
        <v>Obec Rudník, Rutník 51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6" t="s">
        <v>33</v>
      </c>
      <c r="AJ46" s="74"/>
      <c r="AK46" s="74"/>
      <c r="AL46" s="74"/>
      <c r="AM46" s="77" t="str">
        <f>IF(E17="","",E17)</f>
        <v>Jaroslav Zmátlík, Hostinné, Antoníček 839</v>
      </c>
      <c r="AN46" s="77"/>
      <c r="AO46" s="77"/>
      <c r="AP46" s="77"/>
      <c r="AQ46" s="74"/>
      <c r="AR46" s="72"/>
      <c r="AS46" s="86" t="s">
        <v>53</v>
      </c>
      <c r="AT46" s="87"/>
      <c r="AU46" s="88"/>
      <c r="AV46" s="88"/>
      <c r="AW46" s="88"/>
      <c r="AX46" s="88"/>
      <c r="AY46" s="88"/>
      <c r="AZ46" s="88"/>
      <c r="BA46" s="88"/>
      <c r="BB46" s="88"/>
      <c r="BC46" s="88"/>
      <c r="BD46" s="89"/>
    </row>
    <row r="47" s="1" customFormat="1">
      <c r="B47" s="46"/>
      <c r="C47" s="76" t="s">
        <v>31</v>
      </c>
      <c r="D47" s="74"/>
      <c r="E47" s="74"/>
      <c r="F47" s="74"/>
      <c r="G47" s="74"/>
      <c r="H47" s="74"/>
      <c r="I47" s="74"/>
      <c r="J47" s="74"/>
      <c r="K47" s="74"/>
      <c r="L47" s="77" t="str">
        <f>IF(E14= "Vyplň údaj","",E14)</f>
        <v/>
      </c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2"/>
      <c r="AS47" s="90"/>
      <c r="AT47" s="91"/>
      <c r="AU47" s="92"/>
      <c r="AV47" s="92"/>
      <c r="AW47" s="92"/>
      <c r="AX47" s="92"/>
      <c r="AY47" s="92"/>
      <c r="AZ47" s="92"/>
      <c r="BA47" s="92"/>
      <c r="BB47" s="92"/>
      <c r="BC47" s="92"/>
      <c r="BD47" s="93"/>
    </row>
    <row r="48" s="1" customFormat="1" ht="10.8" customHeight="1">
      <c r="B48" s="46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2"/>
      <c r="AS48" s="94"/>
      <c r="AT48" s="55"/>
      <c r="AU48" s="47"/>
      <c r="AV48" s="47"/>
      <c r="AW48" s="47"/>
      <c r="AX48" s="47"/>
      <c r="AY48" s="47"/>
      <c r="AZ48" s="47"/>
      <c r="BA48" s="47"/>
      <c r="BB48" s="47"/>
      <c r="BC48" s="47"/>
      <c r="BD48" s="95"/>
    </row>
    <row r="49" s="1" customFormat="1" ht="29.28" customHeight="1">
      <c r="B49" s="46"/>
      <c r="C49" s="96" t="s">
        <v>54</v>
      </c>
      <c r="D49" s="97"/>
      <c r="E49" s="97"/>
      <c r="F49" s="97"/>
      <c r="G49" s="97"/>
      <c r="H49" s="98"/>
      <c r="I49" s="99" t="s">
        <v>55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100" t="s">
        <v>56</v>
      </c>
      <c r="AH49" s="97"/>
      <c r="AI49" s="97"/>
      <c r="AJ49" s="97"/>
      <c r="AK49" s="97"/>
      <c r="AL49" s="97"/>
      <c r="AM49" s="97"/>
      <c r="AN49" s="99" t="s">
        <v>57</v>
      </c>
      <c r="AO49" s="97"/>
      <c r="AP49" s="97"/>
      <c r="AQ49" s="101" t="s">
        <v>58</v>
      </c>
      <c r="AR49" s="72"/>
      <c r="AS49" s="102" t="s">
        <v>59</v>
      </c>
      <c r="AT49" s="103" t="s">
        <v>60</v>
      </c>
      <c r="AU49" s="103" t="s">
        <v>61</v>
      </c>
      <c r="AV49" s="103" t="s">
        <v>62</v>
      </c>
      <c r="AW49" s="103" t="s">
        <v>63</v>
      </c>
      <c r="AX49" s="103" t="s">
        <v>64</v>
      </c>
      <c r="AY49" s="103" t="s">
        <v>65</v>
      </c>
      <c r="AZ49" s="103" t="s">
        <v>66</v>
      </c>
      <c r="BA49" s="103" t="s">
        <v>67</v>
      </c>
      <c r="BB49" s="103" t="s">
        <v>68</v>
      </c>
      <c r="BC49" s="103" t="s">
        <v>69</v>
      </c>
      <c r="BD49" s="104" t="s">
        <v>70</v>
      </c>
    </row>
    <row r="50" s="1" customFormat="1" ht="10.8" customHeight="1">
      <c r="B50" s="46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2"/>
      <c r="AS50" s="105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7"/>
    </row>
    <row r="51" s="4" customFormat="1" ht="32.4" customHeight="1">
      <c r="B51" s="79"/>
      <c r="C51" s="108" t="s">
        <v>71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10">
        <f>ROUND(AG52,2)</f>
        <v>0</v>
      </c>
      <c r="AH51" s="110"/>
      <c r="AI51" s="110"/>
      <c r="AJ51" s="110"/>
      <c r="AK51" s="110"/>
      <c r="AL51" s="110"/>
      <c r="AM51" s="110"/>
      <c r="AN51" s="111">
        <f>SUM(AG51,AT51)</f>
        <v>0</v>
      </c>
      <c r="AO51" s="111"/>
      <c r="AP51" s="111"/>
      <c r="AQ51" s="112" t="s">
        <v>21</v>
      </c>
      <c r="AR51" s="83"/>
      <c r="AS51" s="113">
        <f>ROUND(AS52,2)</f>
        <v>0</v>
      </c>
      <c r="AT51" s="114">
        <f>ROUND(SUM(AV51:AW51),2)</f>
        <v>0</v>
      </c>
      <c r="AU51" s="115">
        <f>ROUND(AU52,5)</f>
        <v>0</v>
      </c>
      <c r="AV51" s="114">
        <f>ROUND(AZ51*L26,2)</f>
        <v>0</v>
      </c>
      <c r="AW51" s="114">
        <f>ROUND(BA51*L27,2)</f>
        <v>0</v>
      </c>
      <c r="AX51" s="114">
        <f>ROUND(BB51*L26,2)</f>
        <v>0</v>
      </c>
      <c r="AY51" s="114">
        <f>ROUND(BC51*L27,2)</f>
        <v>0</v>
      </c>
      <c r="AZ51" s="114">
        <f>ROUND(AZ52,2)</f>
        <v>0</v>
      </c>
      <c r="BA51" s="114">
        <f>ROUND(BA52,2)</f>
        <v>0</v>
      </c>
      <c r="BB51" s="114">
        <f>ROUND(BB52,2)</f>
        <v>0</v>
      </c>
      <c r="BC51" s="114">
        <f>ROUND(BC52,2)</f>
        <v>0</v>
      </c>
      <c r="BD51" s="116">
        <f>ROUND(BD52,2)</f>
        <v>0</v>
      </c>
      <c r="BS51" s="117" t="s">
        <v>72</v>
      </c>
      <c r="BT51" s="117" t="s">
        <v>73</v>
      </c>
      <c r="BV51" s="117" t="s">
        <v>74</v>
      </c>
      <c r="BW51" s="117" t="s">
        <v>7</v>
      </c>
      <c r="BX51" s="117" t="s">
        <v>75</v>
      </c>
      <c r="CL51" s="117" t="s">
        <v>21</v>
      </c>
    </row>
    <row r="52" s="5" customFormat="1" ht="47.25" customHeight="1">
      <c r="A52" s="118" t="s">
        <v>76</v>
      </c>
      <c r="B52" s="119"/>
      <c r="C52" s="120"/>
      <c r="D52" s="121" t="s">
        <v>16</v>
      </c>
      <c r="E52" s="121"/>
      <c r="F52" s="121"/>
      <c r="G52" s="121"/>
      <c r="H52" s="121"/>
      <c r="I52" s="122"/>
      <c r="J52" s="121" t="s">
        <v>19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3">
        <f>'032018 - HUMANITÁRNÍ SKLA...'!J25</f>
        <v>0</v>
      </c>
      <c r="AH52" s="122"/>
      <c r="AI52" s="122"/>
      <c r="AJ52" s="122"/>
      <c r="AK52" s="122"/>
      <c r="AL52" s="122"/>
      <c r="AM52" s="122"/>
      <c r="AN52" s="123">
        <f>SUM(AG52,AT52)</f>
        <v>0</v>
      </c>
      <c r="AO52" s="122"/>
      <c r="AP52" s="122"/>
      <c r="AQ52" s="124" t="s">
        <v>77</v>
      </c>
      <c r="AR52" s="125"/>
      <c r="AS52" s="126">
        <v>0</v>
      </c>
      <c r="AT52" s="127">
        <f>ROUND(SUM(AV52:AW52),2)</f>
        <v>0</v>
      </c>
      <c r="AU52" s="128">
        <f>'032018 - HUMANITÁRNÍ SKLA...'!P88</f>
        <v>0</v>
      </c>
      <c r="AV52" s="127">
        <f>'032018 - HUMANITÁRNÍ SKLA...'!J28</f>
        <v>0</v>
      </c>
      <c r="AW52" s="127">
        <f>'032018 - HUMANITÁRNÍ SKLA...'!J29</f>
        <v>0</v>
      </c>
      <c r="AX52" s="127">
        <f>'032018 - HUMANITÁRNÍ SKLA...'!J30</f>
        <v>0</v>
      </c>
      <c r="AY52" s="127">
        <f>'032018 - HUMANITÁRNÍ SKLA...'!J31</f>
        <v>0</v>
      </c>
      <c r="AZ52" s="127">
        <f>'032018 - HUMANITÁRNÍ SKLA...'!F28</f>
        <v>0</v>
      </c>
      <c r="BA52" s="127">
        <f>'032018 - HUMANITÁRNÍ SKLA...'!F29</f>
        <v>0</v>
      </c>
      <c r="BB52" s="127">
        <f>'032018 - HUMANITÁRNÍ SKLA...'!F30</f>
        <v>0</v>
      </c>
      <c r="BC52" s="127">
        <f>'032018 - HUMANITÁRNÍ SKLA...'!F31</f>
        <v>0</v>
      </c>
      <c r="BD52" s="129">
        <f>'032018 - HUMANITÁRNÍ SKLA...'!F32</f>
        <v>0</v>
      </c>
      <c r="BT52" s="130" t="s">
        <v>78</v>
      </c>
      <c r="BU52" s="130" t="s">
        <v>79</v>
      </c>
      <c r="BV52" s="130" t="s">
        <v>74</v>
      </c>
      <c r="BW52" s="130" t="s">
        <v>7</v>
      </c>
      <c r="BX52" s="130" t="s">
        <v>75</v>
      </c>
      <c r="CL52" s="130" t="s">
        <v>21</v>
      </c>
    </row>
    <row r="53" s="1" customFormat="1" ht="30" customHeight="1">
      <c r="B53" s="46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2"/>
    </row>
    <row r="54" s="1" customFormat="1" ht="6.96" customHeight="1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72"/>
    </row>
  </sheetData>
  <sheetProtection sheet="1" formatColumns="0" formatRows="0" objects="1" scenarios="1" spinCount="100000" saltValue="tHMUpoKhgdqSTs6ySeE6jirbEQfQRzCLiu5AWp4jWJbxeZ0stptxTBf3KiXNj2z/fb1GxVx5J6dZErpE7f/V1Q==" hashValue="Kcnx4BxnxbZNVVOZwMgvhr9xSZMiGmwFRX49eWVWXKbBFddFKhjGdNrfJEykSVI0dp7iZFVq+tCUZlf53rxHXQ==" algorithmName="SHA-512" password="CC35"/>
  <mergeCells count="41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2" location="'032018 - HUMANITÁRNÍ SKLA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1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32"/>
      <c r="C1" s="132"/>
      <c r="D1" s="133" t="s">
        <v>1</v>
      </c>
      <c r="E1" s="132"/>
      <c r="F1" s="134" t="s">
        <v>80</v>
      </c>
      <c r="G1" s="134" t="s">
        <v>81</v>
      </c>
      <c r="H1" s="134"/>
      <c r="I1" s="135"/>
      <c r="J1" s="134" t="s">
        <v>82</v>
      </c>
      <c r="K1" s="133" t="s">
        <v>83</v>
      </c>
      <c r="L1" s="134" t="s">
        <v>84</v>
      </c>
      <c r="M1" s="134"/>
      <c r="N1" s="134"/>
      <c r="O1" s="134"/>
      <c r="P1" s="134"/>
      <c r="Q1" s="134"/>
      <c r="R1" s="134"/>
      <c r="S1" s="134"/>
      <c r="T1" s="13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7</v>
      </c>
    </row>
    <row r="3" ht="6.96" customHeight="1">
      <c r="B3" s="25"/>
      <c r="C3" s="26"/>
      <c r="D3" s="26"/>
      <c r="E3" s="26"/>
      <c r="F3" s="26"/>
      <c r="G3" s="26"/>
      <c r="H3" s="26"/>
      <c r="I3" s="136"/>
      <c r="J3" s="26"/>
      <c r="K3" s="27"/>
      <c r="AT3" s="24" t="s">
        <v>85</v>
      </c>
    </row>
    <row r="4" ht="36.96" customHeight="1">
      <c r="B4" s="28"/>
      <c r="C4" s="29"/>
      <c r="D4" s="30" t="s">
        <v>86</v>
      </c>
      <c r="E4" s="29"/>
      <c r="F4" s="29"/>
      <c r="G4" s="29"/>
      <c r="H4" s="29"/>
      <c r="I4" s="137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37"/>
      <c r="J5" s="29"/>
      <c r="K5" s="31"/>
    </row>
    <row r="6" s="1" customFormat="1">
      <c r="B6" s="46"/>
      <c r="C6" s="47"/>
      <c r="D6" s="40" t="s">
        <v>18</v>
      </c>
      <c r="E6" s="47"/>
      <c r="F6" s="47"/>
      <c r="G6" s="47"/>
      <c r="H6" s="47"/>
      <c r="I6" s="138"/>
      <c r="J6" s="47"/>
      <c r="K6" s="51"/>
    </row>
    <row r="7" s="1" customFormat="1" ht="36.96" customHeight="1">
      <c r="B7" s="46"/>
      <c r="C7" s="47"/>
      <c r="D7" s="47"/>
      <c r="E7" s="139" t="s">
        <v>19</v>
      </c>
      <c r="F7" s="47"/>
      <c r="G7" s="47"/>
      <c r="H7" s="47"/>
      <c r="I7" s="138"/>
      <c r="J7" s="47"/>
      <c r="K7" s="51"/>
    </row>
    <row r="8" s="1" customFormat="1">
      <c r="B8" s="46"/>
      <c r="C8" s="47"/>
      <c r="D8" s="47"/>
      <c r="E8" s="47"/>
      <c r="F8" s="47"/>
      <c r="G8" s="47"/>
      <c r="H8" s="47"/>
      <c r="I8" s="138"/>
      <c r="J8" s="47"/>
      <c r="K8" s="51"/>
    </row>
    <row r="9" s="1" customFormat="1" ht="14.4" customHeight="1">
      <c r="B9" s="46"/>
      <c r="C9" s="47"/>
      <c r="D9" s="40" t="s">
        <v>20</v>
      </c>
      <c r="E9" s="47"/>
      <c r="F9" s="35" t="s">
        <v>21</v>
      </c>
      <c r="G9" s="47"/>
      <c r="H9" s="47"/>
      <c r="I9" s="140" t="s">
        <v>22</v>
      </c>
      <c r="J9" s="35" t="s">
        <v>21</v>
      </c>
      <c r="K9" s="51"/>
    </row>
    <row r="10" s="1" customFormat="1" ht="14.4" customHeight="1">
      <c r="B10" s="46"/>
      <c r="C10" s="47"/>
      <c r="D10" s="40" t="s">
        <v>23</v>
      </c>
      <c r="E10" s="47"/>
      <c r="F10" s="35" t="s">
        <v>24</v>
      </c>
      <c r="G10" s="47"/>
      <c r="H10" s="47"/>
      <c r="I10" s="140" t="s">
        <v>25</v>
      </c>
      <c r="J10" s="141" t="str">
        <f>'Rekapitulace stavby'!AN8</f>
        <v>16. 8. 2018</v>
      </c>
      <c r="K10" s="51"/>
    </row>
    <row r="11" s="1" customFormat="1" ht="10.8" customHeight="1">
      <c r="B11" s="46"/>
      <c r="C11" s="47"/>
      <c r="D11" s="47"/>
      <c r="E11" s="47"/>
      <c r="F11" s="47"/>
      <c r="G11" s="47"/>
      <c r="H11" s="47"/>
      <c r="I11" s="138"/>
      <c r="J11" s="47"/>
      <c r="K11" s="51"/>
    </row>
    <row r="12" s="1" customFormat="1" ht="14.4" customHeight="1">
      <c r="B12" s="46"/>
      <c r="C12" s="47"/>
      <c r="D12" s="40" t="s">
        <v>27</v>
      </c>
      <c r="E12" s="47"/>
      <c r="F12" s="47"/>
      <c r="G12" s="47"/>
      <c r="H12" s="47"/>
      <c r="I12" s="140" t="s">
        <v>28</v>
      </c>
      <c r="J12" s="35" t="s">
        <v>21</v>
      </c>
      <c r="K12" s="51"/>
    </row>
    <row r="13" s="1" customFormat="1" ht="18" customHeight="1">
      <c r="B13" s="46"/>
      <c r="C13" s="47"/>
      <c r="D13" s="47"/>
      <c r="E13" s="35" t="s">
        <v>29</v>
      </c>
      <c r="F13" s="47"/>
      <c r="G13" s="47"/>
      <c r="H13" s="47"/>
      <c r="I13" s="140" t="s">
        <v>30</v>
      </c>
      <c r="J13" s="35" t="s">
        <v>21</v>
      </c>
      <c r="K13" s="51"/>
    </row>
    <row r="14" s="1" customFormat="1" ht="6.96" customHeight="1">
      <c r="B14" s="46"/>
      <c r="C14" s="47"/>
      <c r="D14" s="47"/>
      <c r="E14" s="47"/>
      <c r="F14" s="47"/>
      <c r="G14" s="47"/>
      <c r="H14" s="47"/>
      <c r="I14" s="138"/>
      <c r="J14" s="47"/>
      <c r="K14" s="51"/>
    </row>
    <row r="15" s="1" customFormat="1" ht="14.4" customHeight="1">
      <c r="B15" s="46"/>
      <c r="C15" s="47"/>
      <c r="D15" s="40" t="s">
        <v>31</v>
      </c>
      <c r="E15" s="47"/>
      <c r="F15" s="47"/>
      <c r="G15" s="47"/>
      <c r="H15" s="47"/>
      <c r="I15" s="140" t="s">
        <v>28</v>
      </c>
      <c r="J15" s="35" t="str">
        <f>IF('Rekapitulace stavby'!AN13="Vyplň údaj","",IF('Rekapitulace stavby'!AN13="","",'Rekapitulace stavby'!AN13))</f>
        <v/>
      </c>
      <c r="K15" s="51"/>
    </row>
    <row r="16" s="1" customFormat="1" ht="18" customHeight="1">
      <c r="B16" s="46"/>
      <c r="C16" s="47"/>
      <c r="D16" s="47"/>
      <c r="E16" s="35" t="str">
        <f>IF('Rekapitulace stavby'!E14="Vyplň údaj","",IF('Rekapitulace stavby'!E14="","",'Rekapitulace stavby'!E14))</f>
        <v/>
      </c>
      <c r="F16" s="47"/>
      <c r="G16" s="47"/>
      <c r="H16" s="47"/>
      <c r="I16" s="140" t="s">
        <v>30</v>
      </c>
      <c r="J16" s="35" t="str">
        <f>IF('Rekapitulace stavby'!AN14="Vyplň údaj","",IF('Rekapitulace stavby'!AN14="","",'Rekapitulace stavby'!AN14))</f>
        <v/>
      </c>
      <c r="K16" s="51"/>
    </row>
    <row r="17" s="1" customFormat="1" ht="6.96" customHeight="1">
      <c r="B17" s="46"/>
      <c r="C17" s="47"/>
      <c r="D17" s="47"/>
      <c r="E17" s="47"/>
      <c r="F17" s="47"/>
      <c r="G17" s="47"/>
      <c r="H17" s="47"/>
      <c r="I17" s="138"/>
      <c r="J17" s="47"/>
      <c r="K17" s="51"/>
    </row>
    <row r="18" s="1" customFormat="1" ht="14.4" customHeight="1">
      <c r="B18" s="46"/>
      <c r="C18" s="47"/>
      <c r="D18" s="40" t="s">
        <v>33</v>
      </c>
      <c r="E18" s="47"/>
      <c r="F18" s="47"/>
      <c r="G18" s="47"/>
      <c r="H18" s="47"/>
      <c r="I18" s="140" t="s">
        <v>28</v>
      </c>
      <c r="J18" s="35" t="s">
        <v>34</v>
      </c>
      <c r="K18" s="51"/>
    </row>
    <row r="19" s="1" customFormat="1" ht="18" customHeight="1">
      <c r="B19" s="46"/>
      <c r="C19" s="47"/>
      <c r="D19" s="47"/>
      <c r="E19" s="35" t="s">
        <v>35</v>
      </c>
      <c r="F19" s="47"/>
      <c r="G19" s="47"/>
      <c r="H19" s="47"/>
      <c r="I19" s="140" t="s">
        <v>30</v>
      </c>
      <c r="J19" s="35" t="s">
        <v>21</v>
      </c>
      <c r="K19" s="51"/>
    </row>
    <row r="20" s="1" customFormat="1" ht="6.96" customHeight="1">
      <c r="B20" s="46"/>
      <c r="C20" s="47"/>
      <c r="D20" s="47"/>
      <c r="E20" s="47"/>
      <c r="F20" s="47"/>
      <c r="G20" s="47"/>
      <c r="H20" s="47"/>
      <c r="I20" s="138"/>
      <c r="J20" s="47"/>
      <c r="K20" s="51"/>
    </row>
    <row r="21" s="1" customFormat="1" ht="14.4" customHeight="1">
      <c r="B21" s="46"/>
      <c r="C21" s="47"/>
      <c r="D21" s="40" t="s">
        <v>37</v>
      </c>
      <c r="E21" s="47"/>
      <c r="F21" s="47"/>
      <c r="G21" s="47"/>
      <c r="H21" s="47"/>
      <c r="I21" s="138"/>
      <c r="J21" s="47"/>
      <c r="K21" s="51"/>
    </row>
    <row r="22" s="6" customFormat="1" ht="16.5" customHeight="1">
      <c r="B22" s="142"/>
      <c r="C22" s="143"/>
      <c r="D22" s="143"/>
      <c r="E22" s="44" t="s">
        <v>38</v>
      </c>
      <c r="F22" s="44"/>
      <c r="G22" s="44"/>
      <c r="H22" s="44"/>
      <c r="I22" s="144"/>
      <c r="J22" s="143"/>
      <c r="K22" s="145"/>
    </row>
    <row r="23" s="1" customFormat="1" ht="6.96" customHeight="1">
      <c r="B23" s="46"/>
      <c r="C23" s="47"/>
      <c r="D23" s="47"/>
      <c r="E23" s="47"/>
      <c r="F23" s="47"/>
      <c r="G23" s="47"/>
      <c r="H23" s="47"/>
      <c r="I23" s="138"/>
      <c r="J23" s="47"/>
      <c r="K23" s="51"/>
    </row>
    <row r="24" s="1" customFormat="1" ht="6.96" customHeight="1">
      <c r="B24" s="46"/>
      <c r="C24" s="47"/>
      <c r="D24" s="106"/>
      <c r="E24" s="106"/>
      <c r="F24" s="106"/>
      <c r="G24" s="106"/>
      <c r="H24" s="106"/>
      <c r="I24" s="146"/>
      <c r="J24" s="106"/>
      <c r="K24" s="147"/>
    </row>
    <row r="25" s="1" customFormat="1" ht="25.44" customHeight="1">
      <c r="B25" s="46"/>
      <c r="C25" s="47"/>
      <c r="D25" s="148" t="s">
        <v>39</v>
      </c>
      <c r="E25" s="47"/>
      <c r="F25" s="47"/>
      <c r="G25" s="47"/>
      <c r="H25" s="47"/>
      <c r="I25" s="138"/>
      <c r="J25" s="149">
        <f>ROUND(J88,2)</f>
        <v>0</v>
      </c>
      <c r="K25" s="51"/>
    </row>
    <row r="26" s="1" customFormat="1" ht="6.96" customHeight="1">
      <c r="B26" s="46"/>
      <c r="C26" s="47"/>
      <c r="D26" s="106"/>
      <c r="E26" s="106"/>
      <c r="F26" s="106"/>
      <c r="G26" s="106"/>
      <c r="H26" s="106"/>
      <c r="I26" s="146"/>
      <c r="J26" s="106"/>
      <c r="K26" s="147"/>
    </row>
    <row r="27" s="1" customFormat="1" ht="14.4" customHeight="1">
      <c r="B27" s="46"/>
      <c r="C27" s="47"/>
      <c r="D27" s="47"/>
      <c r="E27" s="47"/>
      <c r="F27" s="52" t="s">
        <v>41</v>
      </c>
      <c r="G27" s="47"/>
      <c r="H27" s="47"/>
      <c r="I27" s="150" t="s">
        <v>40</v>
      </c>
      <c r="J27" s="52" t="s">
        <v>42</v>
      </c>
      <c r="K27" s="51"/>
    </row>
    <row r="28" s="1" customFormat="1" ht="14.4" customHeight="1">
      <c r="B28" s="46"/>
      <c r="C28" s="47"/>
      <c r="D28" s="55" t="s">
        <v>43</v>
      </c>
      <c r="E28" s="55" t="s">
        <v>44</v>
      </c>
      <c r="F28" s="151">
        <f>ROUND(SUM(BE88:BE511), 2)</f>
        <v>0</v>
      </c>
      <c r="G28" s="47"/>
      <c r="H28" s="47"/>
      <c r="I28" s="152">
        <v>0.20999999999999999</v>
      </c>
      <c r="J28" s="151">
        <f>ROUND(ROUND((SUM(BE88:BE511)), 2)*I28, 2)</f>
        <v>0</v>
      </c>
      <c r="K28" s="51"/>
    </row>
    <row r="29" s="1" customFormat="1" ht="14.4" customHeight="1">
      <c r="B29" s="46"/>
      <c r="C29" s="47"/>
      <c r="D29" s="47"/>
      <c r="E29" s="55" t="s">
        <v>45</v>
      </c>
      <c r="F29" s="151">
        <f>ROUND(SUM(BF88:BF511), 2)</f>
        <v>0</v>
      </c>
      <c r="G29" s="47"/>
      <c r="H29" s="47"/>
      <c r="I29" s="152">
        <v>0.14999999999999999</v>
      </c>
      <c r="J29" s="151">
        <f>ROUND(ROUND((SUM(BF88:BF511)), 2)*I29, 2)</f>
        <v>0</v>
      </c>
      <c r="K29" s="51"/>
    </row>
    <row r="30" hidden="1" s="1" customFormat="1" ht="14.4" customHeight="1">
      <c r="B30" s="46"/>
      <c r="C30" s="47"/>
      <c r="D30" s="47"/>
      <c r="E30" s="55" t="s">
        <v>46</v>
      </c>
      <c r="F30" s="151">
        <f>ROUND(SUM(BG88:BG511), 2)</f>
        <v>0</v>
      </c>
      <c r="G30" s="47"/>
      <c r="H30" s="47"/>
      <c r="I30" s="152">
        <v>0.20999999999999999</v>
      </c>
      <c r="J30" s="151">
        <v>0</v>
      </c>
      <c r="K30" s="51"/>
    </row>
    <row r="31" hidden="1" s="1" customFormat="1" ht="14.4" customHeight="1">
      <c r="B31" s="46"/>
      <c r="C31" s="47"/>
      <c r="D31" s="47"/>
      <c r="E31" s="55" t="s">
        <v>47</v>
      </c>
      <c r="F31" s="151">
        <f>ROUND(SUM(BH88:BH511), 2)</f>
        <v>0</v>
      </c>
      <c r="G31" s="47"/>
      <c r="H31" s="47"/>
      <c r="I31" s="152">
        <v>0.14999999999999999</v>
      </c>
      <c r="J31" s="151">
        <v>0</v>
      </c>
      <c r="K31" s="51"/>
    </row>
    <row r="32" hidden="1" s="1" customFormat="1" ht="14.4" customHeight="1">
      <c r="B32" s="46"/>
      <c r="C32" s="47"/>
      <c r="D32" s="47"/>
      <c r="E32" s="55" t="s">
        <v>48</v>
      </c>
      <c r="F32" s="151">
        <f>ROUND(SUM(BI88:BI511), 2)</f>
        <v>0</v>
      </c>
      <c r="G32" s="47"/>
      <c r="H32" s="47"/>
      <c r="I32" s="152">
        <v>0</v>
      </c>
      <c r="J32" s="151">
        <v>0</v>
      </c>
      <c r="K32" s="51"/>
    </row>
    <row r="33" s="1" customFormat="1" ht="6.96" customHeight="1">
      <c r="B33" s="46"/>
      <c r="C33" s="47"/>
      <c r="D33" s="47"/>
      <c r="E33" s="47"/>
      <c r="F33" s="47"/>
      <c r="G33" s="47"/>
      <c r="H33" s="47"/>
      <c r="I33" s="138"/>
      <c r="J33" s="47"/>
      <c r="K33" s="51"/>
    </row>
    <row r="34" s="1" customFormat="1" ht="25.44" customHeight="1">
      <c r="B34" s="46"/>
      <c r="C34" s="153"/>
      <c r="D34" s="154" t="s">
        <v>49</v>
      </c>
      <c r="E34" s="98"/>
      <c r="F34" s="98"/>
      <c r="G34" s="155" t="s">
        <v>50</v>
      </c>
      <c r="H34" s="156" t="s">
        <v>51</v>
      </c>
      <c r="I34" s="157"/>
      <c r="J34" s="158">
        <f>SUM(J25:J32)</f>
        <v>0</v>
      </c>
      <c r="K34" s="159"/>
    </row>
    <row r="35" s="1" customFormat="1" ht="14.4" customHeight="1">
      <c r="B35" s="67"/>
      <c r="C35" s="68"/>
      <c r="D35" s="68"/>
      <c r="E35" s="68"/>
      <c r="F35" s="68"/>
      <c r="G35" s="68"/>
      <c r="H35" s="68"/>
      <c r="I35" s="160"/>
      <c r="J35" s="68"/>
      <c r="K35" s="69"/>
    </row>
    <row r="39" s="1" customFormat="1" ht="6.96" customHeight="1">
      <c r="B39" s="161"/>
      <c r="C39" s="162"/>
      <c r="D39" s="162"/>
      <c r="E39" s="162"/>
      <c r="F39" s="162"/>
      <c r="G39" s="162"/>
      <c r="H39" s="162"/>
      <c r="I39" s="163"/>
      <c r="J39" s="162"/>
      <c r="K39" s="164"/>
    </row>
    <row r="40" s="1" customFormat="1" ht="36.96" customHeight="1">
      <c r="B40" s="46"/>
      <c r="C40" s="30" t="s">
        <v>87</v>
      </c>
      <c r="D40" s="47"/>
      <c r="E40" s="47"/>
      <c r="F40" s="47"/>
      <c r="G40" s="47"/>
      <c r="H40" s="47"/>
      <c r="I40" s="138"/>
      <c r="J40" s="47"/>
      <c r="K40" s="51"/>
    </row>
    <row r="41" s="1" customFormat="1" ht="6.96" customHeight="1">
      <c r="B41" s="46"/>
      <c r="C41" s="47"/>
      <c r="D41" s="47"/>
      <c r="E41" s="47"/>
      <c r="F41" s="47"/>
      <c r="G41" s="47"/>
      <c r="H41" s="47"/>
      <c r="I41" s="138"/>
      <c r="J41" s="47"/>
      <c r="K41" s="51"/>
    </row>
    <row r="42" s="1" customFormat="1" ht="14.4" customHeight="1">
      <c r="B42" s="46"/>
      <c r="C42" s="40" t="s">
        <v>18</v>
      </c>
      <c r="D42" s="47"/>
      <c r="E42" s="47"/>
      <c r="F42" s="47"/>
      <c r="G42" s="47"/>
      <c r="H42" s="47"/>
      <c r="I42" s="138"/>
      <c r="J42" s="47"/>
      <c r="K42" s="51"/>
    </row>
    <row r="43" s="1" customFormat="1" ht="17.25" customHeight="1">
      <c r="B43" s="46"/>
      <c r="C43" s="47"/>
      <c r="D43" s="47"/>
      <c r="E43" s="139" t="str">
        <f>E7</f>
        <v>HUMANITÁRNÍ SKLAD PRO SDH RUDNÍK - ARNULTOVICE - PŘÍSTAVBA ČP. 32 V ARNULTOVICÍCH</v>
      </c>
      <c r="F43" s="47"/>
      <c r="G43" s="47"/>
      <c r="H43" s="47"/>
      <c r="I43" s="138"/>
      <c r="J43" s="47"/>
      <c r="K43" s="51"/>
    </row>
    <row r="44" s="1" customFormat="1" ht="6.96" customHeight="1">
      <c r="B44" s="46"/>
      <c r="C44" s="47"/>
      <c r="D44" s="47"/>
      <c r="E44" s="47"/>
      <c r="F44" s="47"/>
      <c r="G44" s="47"/>
      <c r="H44" s="47"/>
      <c r="I44" s="138"/>
      <c r="J44" s="47"/>
      <c r="K44" s="51"/>
    </row>
    <row r="45" s="1" customFormat="1" ht="18" customHeight="1">
      <c r="B45" s="46"/>
      <c r="C45" s="40" t="s">
        <v>23</v>
      </c>
      <c r="D45" s="47"/>
      <c r="E45" s="47"/>
      <c r="F45" s="35" t="str">
        <f>F10</f>
        <v>na st.p.č. 28 a p.p.č. 638/1 v k. ú. Arnultovice</v>
      </c>
      <c r="G45" s="47"/>
      <c r="H45" s="47"/>
      <c r="I45" s="140" t="s">
        <v>25</v>
      </c>
      <c r="J45" s="141" t="str">
        <f>IF(J10="","",J10)</f>
        <v>16. 8. 2018</v>
      </c>
      <c r="K45" s="51"/>
    </row>
    <row r="46" s="1" customFormat="1" ht="6.96" customHeight="1">
      <c r="B46" s="46"/>
      <c r="C46" s="47"/>
      <c r="D46" s="47"/>
      <c r="E46" s="47"/>
      <c r="F46" s="47"/>
      <c r="G46" s="47"/>
      <c r="H46" s="47"/>
      <c r="I46" s="138"/>
      <c r="J46" s="47"/>
      <c r="K46" s="51"/>
    </row>
    <row r="47" s="1" customFormat="1">
      <c r="B47" s="46"/>
      <c r="C47" s="40" t="s">
        <v>27</v>
      </c>
      <c r="D47" s="47"/>
      <c r="E47" s="47"/>
      <c r="F47" s="35" t="str">
        <f>E13</f>
        <v>Obec Rudník, Rutník 51</v>
      </c>
      <c r="G47" s="47"/>
      <c r="H47" s="47"/>
      <c r="I47" s="140" t="s">
        <v>33</v>
      </c>
      <c r="J47" s="44" t="str">
        <f>E19</f>
        <v>Jaroslav Zmátlík, Hostinné, Antoníček 839</v>
      </c>
      <c r="K47" s="51"/>
    </row>
    <row r="48" s="1" customFormat="1" ht="14.4" customHeight="1">
      <c r="B48" s="46"/>
      <c r="C48" s="40" t="s">
        <v>31</v>
      </c>
      <c r="D48" s="47"/>
      <c r="E48" s="47"/>
      <c r="F48" s="35" t="str">
        <f>IF(E16="","",E16)</f>
        <v/>
      </c>
      <c r="G48" s="47"/>
      <c r="H48" s="47"/>
      <c r="I48" s="138"/>
      <c r="J48" s="165"/>
      <c r="K48" s="51"/>
    </row>
    <row r="49" s="1" customFormat="1" ht="10.32" customHeight="1">
      <c r="B49" s="46"/>
      <c r="C49" s="47"/>
      <c r="D49" s="47"/>
      <c r="E49" s="47"/>
      <c r="F49" s="47"/>
      <c r="G49" s="47"/>
      <c r="H49" s="47"/>
      <c r="I49" s="138"/>
      <c r="J49" s="47"/>
      <c r="K49" s="51"/>
    </row>
    <row r="50" s="1" customFormat="1" ht="29.28" customHeight="1">
      <c r="B50" s="46"/>
      <c r="C50" s="166" t="s">
        <v>88</v>
      </c>
      <c r="D50" s="153"/>
      <c r="E50" s="153"/>
      <c r="F50" s="153"/>
      <c r="G50" s="153"/>
      <c r="H50" s="153"/>
      <c r="I50" s="167"/>
      <c r="J50" s="168" t="s">
        <v>89</v>
      </c>
      <c r="K50" s="169"/>
    </row>
    <row r="51" s="1" customFormat="1" ht="10.32" customHeight="1">
      <c r="B51" s="46"/>
      <c r="C51" s="47"/>
      <c r="D51" s="47"/>
      <c r="E51" s="47"/>
      <c r="F51" s="47"/>
      <c r="G51" s="47"/>
      <c r="H51" s="47"/>
      <c r="I51" s="138"/>
      <c r="J51" s="47"/>
      <c r="K51" s="51"/>
    </row>
    <row r="52" s="1" customFormat="1" ht="29.28" customHeight="1">
      <c r="B52" s="46"/>
      <c r="C52" s="170" t="s">
        <v>90</v>
      </c>
      <c r="D52" s="47"/>
      <c r="E52" s="47"/>
      <c r="F52" s="47"/>
      <c r="G52" s="47"/>
      <c r="H52" s="47"/>
      <c r="I52" s="138"/>
      <c r="J52" s="149">
        <f>J88</f>
        <v>0</v>
      </c>
      <c r="K52" s="51"/>
      <c r="AU52" s="24" t="s">
        <v>91</v>
      </c>
    </row>
    <row r="53" s="7" customFormat="1" ht="24.96" customHeight="1">
      <c r="B53" s="171"/>
      <c r="C53" s="172"/>
      <c r="D53" s="173" t="s">
        <v>92</v>
      </c>
      <c r="E53" s="174"/>
      <c r="F53" s="174"/>
      <c r="G53" s="174"/>
      <c r="H53" s="174"/>
      <c r="I53" s="175"/>
      <c r="J53" s="176">
        <f>J89</f>
        <v>0</v>
      </c>
      <c r="K53" s="177"/>
    </row>
    <row r="54" s="8" customFormat="1" ht="19.92" customHeight="1">
      <c r="B54" s="178"/>
      <c r="C54" s="179"/>
      <c r="D54" s="180" t="s">
        <v>93</v>
      </c>
      <c r="E54" s="181"/>
      <c r="F54" s="181"/>
      <c r="G54" s="181"/>
      <c r="H54" s="181"/>
      <c r="I54" s="182"/>
      <c r="J54" s="183">
        <f>J90</f>
        <v>0</v>
      </c>
      <c r="K54" s="184"/>
    </row>
    <row r="55" s="8" customFormat="1" ht="19.92" customHeight="1">
      <c r="B55" s="178"/>
      <c r="C55" s="179"/>
      <c r="D55" s="180" t="s">
        <v>94</v>
      </c>
      <c r="E55" s="181"/>
      <c r="F55" s="181"/>
      <c r="G55" s="181"/>
      <c r="H55" s="181"/>
      <c r="I55" s="182"/>
      <c r="J55" s="183">
        <f>J95</f>
        <v>0</v>
      </c>
      <c r="K55" s="184"/>
    </row>
    <row r="56" s="8" customFormat="1" ht="19.92" customHeight="1">
      <c r="B56" s="178"/>
      <c r="C56" s="179"/>
      <c r="D56" s="180" t="s">
        <v>95</v>
      </c>
      <c r="E56" s="181"/>
      <c r="F56" s="181"/>
      <c r="G56" s="181"/>
      <c r="H56" s="181"/>
      <c r="I56" s="182"/>
      <c r="J56" s="183">
        <f>J112</f>
        <v>0</v>
      </c>
      <c r="K56" s="184"/>
    </row>
    <row r="57" s="8" customFormat="1" ht="19.92" customHeight="1">
      <c r="B57" s="178"/>
      <c r="C57" s="179"/>
      <c r="D57" s="180" t="s">
        <v>96</v>
      </c>
      <c r="E57" s="181"/>
      <c r="F57" s="181"/>
      <c r="G57" s="181"/>
      <c r="H57" s="181"/>
      <c r="I57" s="182"/>
      <c r="J57" s="183">
        <f>J127</f>
        <v>0</v>
      </c>
      <c r="K57" s="184"/>
    </row>
    <row r="58" s="8" customFormat="1" ht="19.92" customHeight="1">
      <c r="B58" s="178"/>
      <c r="C58" s="179"/>
      <c r="D58" s="180" t="s">
        <v>97</v>
      </c>
      <c r="E58" s="181"/>
      <c r="F58" s="181"/>
      <c r="G58" s="181"/>
      <c r="H58" s="181"/>
      <c r="I58" s="182"/>
      <c r="J58" s="183">
        <f>J154</f>
        <v>0</v>
      </c>
      <c r="K58" s="184"/>
    </row>
    <row r="59" s="8" customFormat="1" ht="19.92" customHeight="1">
      <c r="B59" s="178"/>
      <c r="C59" s="179"/>
      <c r="D59" s="180" t="s">
        <v>98</v>
      </c>
      <c r="E59" s="181"/>
      <c r="F59" s="181"/>
      <c r="G59" s="181"/>
      <c r="H59" s="181"/>
      <c r="I59" s="182"/>
      <c r="J59" s="183">
        <f>J250</f>
        <v>0</v>
      </c>
      <c r="K59" s="184"/>
    </row>
    <row r="60" s="8" customFormat="1" ht="19.92" customHeight="1">
      <c r="B60" s="178"/>
      <c r="C60" s="179"/>
      <c r="D60" s="180" t="s">
        <v>99</v>
      </c>
      <c r="E60" s="181"/>
      <c r="F60" s="181"/>
      <c r="G60" s="181"/>
      <c r="H60" s="181"/>
      <c r="I60" s="182"/>
      <c r="J60" s="183">
        <f>J283</f>
        <v>0</v>
      </c>
      <c r="K60" s="184"/>
    </row>
    <row r="61" s="7" customFormat="1" ht="24.96" customHeight="1">
      <c r="B61" s="171"/>
      <c r="C61" s="172"/>
      <c r="D61" s="173" t="s">
        <v>100</v>
      </c>
      <c r="E61" s="174"/>
      <c r="F61" s="174"/>
      <c r="G61" s="174"/>
      <c r="H61" s="174"/>
      <c r="I61" s="175"/>
      <c r="J61" s="176">
        <f>J285</f>
        <v>0</v>
      </c>
      <c r="K61" s="177"/>
    </row>
    <row r="62" s="8" customFormat="1" ht="19.92" customHeight="1">
      <c r="B62" s="178"/>
      <c r="C62" s="179"/>
      <c r="D62" s="180" t="s">
        <v>101</v>
      </c>
      <c r="E62" s="181"/>
      <c r="F62" s="181"/>
      <c r="G62" s="181"/>
      <c r="H62" s="181"/>
      <c r="I62" s="182"/>
      <c r="J62" s="183">
        <f>J286</f>
        <v>0</v>
      </c>
      <c r="K62" s="184"/>
    </row>
    <row r="63" s="8" customFormat="1" ht="19.92" customHeight="1">
      <c r="B63" s="178"/>
      <c r="C63" s="179"/>
      <c r="D63" s="180" t="s">
        <v>102</v>
      </c>
      <c r="E63" s="181"/>
      <c r="F63" s="181"/>
      <c r="G63" s="181"/>
      <c r="H63" s="181"/>
      <c r="I63" s="182"/>
      <c r="J63" s="183">
        <f>J302</f>
        <v>0</v>
      </c>
      <c r="K63" s="184"/>
    </row>
    <row r="64" s="8" customFormat="1" ht="19.92" customHeight="1">
      <c r="B64" s="178"/>
      <c r="C64" s="179"/>
      <c r="D64" s="180" t="s">
        <v>103</v>
      </c>
      <c r="E64" s="181"/>
      <c r="F64" s="181"/>
      <c r="G64" s="181"/>
      <c r="H64" s="181"/>
      <c r="I64" s="182"/>
      <c r="J64" s="183">
        <f>J351</f>
        <v>0</v>
      </c>
      <c r="K64" s="184"/>
    </row>
    <row r="65" s="8" customFormat="1" ht="19.92" customHeight="1">
      <c r="B65" s="178"/>
      <c r="C65" s="179"/>
      <c r="D65" s="180" t="s">
        <v>104</v>
      </c>
      <c r="E65" s="181"/>
      <c r="F65" s="181"/>
      <c r="G65" s="181"/>
      <c r="H65" s="181"/>
      <c r="I65" s="182"/>
      <c r="J65" s="183">
        <f>J367</f>
        <v>0</v>
      </c>
      <c r="K65" s="184"/>
    </row>
    <row r="66" s="8" customFormat="1" ht="19.92" customHeight="1">
      <c r="B66" s="178"/>
      <c r="C66" s="179"/>
      <c r="D66" s="180" t="s">
        <v>105</v>
      </c>
      <c r="E66" s="181"/>
      <c r="F66" s="181"/>
      <c r="G66" s="181"/>
      <c r="H66" s="181"/>
      <c r="I66" s="182"/>
      <c r="J66" s="183">
        <f>J464</f>
        <v>0</v>
      </c>
      <c r="K66" s="184"/>
    </row>
    <row r="67" s="8" customFormat="1" ht="19.92" customHeight="1">
      <c r="B67" s="178"/>
      <c r="C67" s="179"/>
      <c r="D67" s="180" t="s">
        <v>106</v>
      </c>
      <c r="E67" s="181"/>
      <c r="F67" s="181"/>
      <c r="G67" s="181"/>
      <c r="H67" s="181"/>
      <c r="I67" s="182"/>
      <c r="J67" s="183">
        <f>J474</f>
        <v>0</v>
      </c>
      <c r="K67" s="184"/>
    </row>
    <row r="68" s="8" customFormat="1" ht="19.92" customHeight="1">
      <c r="B68" s="178"/>
      <c r="C68" s="179"/>
      <c r="D68" s="180" t="s">
        <v>107</v>
      </c>
      <c r="E68" s="181"/>
      <c r="F68" s="181"/>
      <c r="G68" s="181"/>
      <c r="H68" s="181"/>
      <c r="I68" s="182"/>
      <c r="J68" s="183">
        <f>J488</f>
        <v>0</v>
      </c>
      <c r="K68" s="184"/>
    </row>
    <row r="69" s="8" customFormat="1" ht="19.92" customHeight="1">
      <c r="B69" s="178"/>
      <c r="C69" s="179"/>
      <c r="D69" s="180" t="s">
        <v>108</v>
      </c>
      <c r="E69" s="181"/>
      <c r="F69" s="181"/>
      <c r="G69" s="181"/>
      <c r="H69" s="181"/>
      <c r="I69" s="182"/>
      <c r="J69" s="183">
        <f>J495</f>
        <v>0</v>
      </c>
      <c r="K69" s="184"/>
    </row>
    <row r="70" s="8" customFormat="1" ht="19.92" customHeight="1">
      <c r="B70" s="178"/>
      <c r="C70" s="179"/>
      <c r="D70" s="180" t="s">
        <v>109</v>
      </c>
      <c r="E70" s="181"/>
      <c r="F70" s="181"/>
      <c r="G70" s="181"/>
      <c r="H70" s="181"/>
      <c r="I70" s="182"/>
      <c r="J70" s="183">
        <f>J505</f>
        <v>0</v>
      </c>
      <c r="K70" s="184"/>
    </row>
    <row r="71" s="1" customFormat="1" ht="21.84" customHeight="1">
      <c r="B71" s="46"/>
      <c r="C71" s="47"/>
      <c r="D71" s="47"/>
      <c r="E71" s="47"/>
      <c r="F71" s="47"/>
      <c r="G71" s="47"/>
      <c r="H71" s="47"/>
      <c r="I71" s="138"/>
      <c r="J71" s="47"/>
      <c r="K71" s="51"/>
    </row>
    <row r="72" s="1" customFormat="1" ht="6.96" customHeight="1">
      <c r="B72" s="67"/>
      <c r="C72" s="68"/>
      <c r="D72" s="68"/>
      <c r="E72" s="68"/>
      <c r="F72" s="68"/>
      <c r="G72" s="68"/>
      <c r="H72" s="68"/>
      <c r="I72" s="160"/>
      <c r="J72" s="68"/>
      <c r="K72" s="69"/>
    </row>
    <row r="76" s="1" customFormat="1" ht="6.96" customHeight="1">
      <c r="B76" s="70"/>
      <c r="C76" s="71"/>
      <c r="D76" s="71"/>
      <c r="E76" s="71"/>
      <c r="F76" s="71"/>
      <c r="G76" s="71"/>
      <c r="H76" s="71"/>
      <c r="I76" s="163"/>
      <c r="J76" s="71"/>
      <c r="K76" s="71"/>
      <c r="L76" s="72"/>
    </row>
    <row r="77" s="1" customFormat="1" ht="36.96" customHeight="1">
      <c r="B77" s="46"/>
      <c r="C77" s="73" t="s">
        <v>110</v>
      </c>
      <c r="D77" s="74"/>
      <c r="E77" s="74"/>
      <c r="F77" s="74"/>
      <c r="G77" s="74"/>
      <c r="H77" s="74"/>
      <c r="I77" s="185"/>
      <c r="J77" s="74"/>
      <c r="K77" s="74"/>
      <c r="L77" s="72"/>
    </row>
    <row r="78" s="1" customFormat="1" ht="6.96" customHeight="1">
      <c r="B78" s="46"/>
      <c r="C78" s="74"/>
      <c r="D78" s="74"/>
      <c r="E78" s="74"/>
      <c r="F78" s="74"/>
      <c r="G78" s="74"/>
      <c r="H78" s="74"/>
      <c r="I78" s="185"/>
      <c r="J78" s="74"/>
      <c r="K78" s="74"/>
      <c r="L78" s="72"/>
    </row>
    <row r="79" s="1" customFormat="1" ht="14.4" customHeight="1">
      <c r="B79" s="46"/>
      <c r="C79" s="76" t="s">
        <v>18</v>
      </c>
      <c r="D79" s="74"/>
      <c r="E79" s="74"/>
      <c r="F79" s="74"/>
      <c r="G79" s="74"/>
      <c r="H79" s="74"/>
      <c r="I79" s="185"/>
      <c r="J79" s="74"/>
      <c r="K79" s="74"/>
      <c r="L79" s="72"/>
    </row>
    <row r="80" s="1" customFormat="1" ht="17.25" customHeight="1">
      <c r="B80" s="46"/>
      <c r="C80" s="74"/>
      <c r="D80" s="74"/>
      <c r="E80" s="82" t="str">
        <f>E7</f>
        <v>HUMANITÁRNÍ SKLAD PRO SDH RUDNÍK - ARNULTOVICE - PŘÍSTAVBA ČP. 32 V ARNULTOVICÍCH</v>
      </c>
      <c r="F80" s="74"/>
      <c r="G80" s="74"/>
      <c r="H80" s="74"/>
      <c r="I80" s="185"/>
      <c r="J80" s="74"/>
      <c r="K80" s="74"/>
      <c r="L80" s="72"/>
    </row>
    <row r="81" s="1" customFormat="1" ht="6.96" customHeight="1">
      <c r="B81" s="46"/>
      <c r="C81" s="74"/>
      <c r="D81" s="74"/>
      <c r="E81" s="74"/>
      <c r="F81" s="74"/>
      <c r="G81" s="74"/>
      <c r="H81" s="74"/>
      <c r="I81" s="185"/>
      <c r="J81" s="74"/>
      <c r="K81" s="74"/>
      <c r="L81" s="72"/>
    </row>
    <row r="82" s="1" customFormat="1" ht="18" customHeight="1">
      <c r="B82" s="46"/>
      <c r="C82" s="76" t="s">
        <v>23</v>
      </c>
      <c r="D82" s="74"/>
      <c r="E82" s="74"/>
      <c r="F82" s="186" t="str">
        <f>F10</f>
        <v>na st.p.č. 28 a p.p.č. 638/1 v k. ú. Arnultovice</v>
      </c>
      <c r="G82" s="74"/>
      <c r="H82" s="74"/>
      <c r="I82" s="187" t="s">
        <v>25</v>
      </c>
      <c r="J82" s="85" t="str">
        <f>IF(J10="","",J10)</f>
        <v>16. 8. 2018</v>
      </c>
      <c r="K82" s="74"/>
      <c r="L82" s="72"/>
    </row>
    <row r="83" s="1" customFormat="1" ht="6.96" customHeight="1">
      <c r="B83" s="46"/>
      <c r="C83" s="74"/>
      <c r="D83" s="74"/>
      <c r="E83" s="74"/>
      <c r="F83" s="74"/>
      <c r="G83" s="74"/>
      <c r="H83" s="74"/>
      <c r="I83" s="185"/>
      <c r="J83" s="74"/>
      <c r="K83" s="74"/>
      <c r="L83" s="72"/>
    </row>
    <row r="84" s="1" customFormat="1">
      <c r="B84" s="46"/>
      <c r="C84" s="76" t="s">
        <v>27</v>
      </c>
      <c r="D84" s="74"/>
      <c r="E84" s="74"/>
      <c r="F84" s="186" t="str">
        <f>E13</f>
        <v>Obec Rudník, Rutník 51</v>
      </c>
      <c r="G84" s="74"/>
      <c r="H84" s="74"/>
      <c r="I84" s="187" t="s">
        <v>33</v>
      </c>
      <c r="J84" s="186" t="str">
        <f>E19</f>
        <v>Jaroslav Zmátlík, Hostinné, Antoníček 839</v>
      </c>
      <c r="K84" s="74"/>
      <c r="L84" s="72"/>
    </row>
    <row r="85" s="1" customFormat="1" ht="14.4" customHeight="1">
      <c r="B85" s="46"/>
      <c r="C85" s="76" t="s">
        <v>31</v>
      </c>
      <c r="D85" s="74"/>
      <c r="E85" s="74"/>
      <c r="F85" s="186" t="str">
        <f>IF(E16="","",E16)</f>
        <v/>
      </c>
      <c r="G85" s="74"/>
      <c r="H85" s="74"/>
      <c r="I85" s="185"/>
      <c r="J85" s="74"/>
      <c r="K85" s="74"/>
      <c r="L85" s="72"/>
    </row>
    <row r="86" s="1" customFormat="1" ht="10.32" customHeight="1">
      <c r="B86" s="46"/>
      <c r="C86" s="74"/>
      <c r="D86" s="74"/>
      <c r="E86" s="74"/>
      <c r="F86" s="74"/>
      <c r="G86" s="74"/>
      <c r="H86" s="74"/>
      <c r="I86" s="185"/>
      <c r="J86" s="74"/>
      <c r="K86" s="74"/>
      <c r="L86" s="72"/>
    </row>
    <row r="87" s="9" customFormat="1" ht="29.28" customHeight="1">
      <c r="B87" s="188"/>
      <c r="C87" s="189" t="s">
        <v>111</v>
      </c>
      <c r="D87" s="190" t="s">
        <v>58</v>
      </c>
      <c r="E87" s="190" t="s">
        <v>54</v>
      </c>
      <c r="F87" s="190" t="s">
        <v>112</v>
      </c>
      <c r="G87" s="190" t="s">
        <v>113</v>
      </c>
      <c r="H87" s="190" t="s">
        <v>114</v>
      </c>
      <c r="I87" s="191" t="s">
        <v>115</v>
      </c>
      <c r="J87" s="190" t="s">
        <v>89</v>
      </c>
      <c r="K87" s="192" t="s">
        <v>116</v>
      </c>
      <c r="L87" s="193"/>
      <c r="M87" s="102" t="s">
        <v>117</v>
      </c>
      <c r="N87" s="103" t="s">
        <v>43</v>
      </c>
      <c r="O87" s="103" t="s">
        <v>118</v>
      </c>
      <c r="P87" s="103" t="s">
        <v>119</v>
      </c>
      <c r="Q87" s="103" t="s">
        <v>120</v>
      </c>
      <c r="R87" s="103" t="s">
        <v>121</v>
      </c>
      <c r="S87" s="103" t="s">
        <v>122</v>
      </c>
      <c r="T87" s="104" t="s">
        <v>123</v>
      </c>
    </row>
    <row r="88" s="1" customFormat="1" ht="29.28" customHeight="1">
      <c r="B88" s="46"/>
      <c r="C88" s="108" t="s">
        <v>90</v>
      </c>
      <c r="D88" s="74"/>
      <c r="E88" s="74"/>
      <c r="F88" s="74"/>
      <c r="G88" s="74"/>
      <c r="H88" s="74"/>
      <c r="I88" s="185"/>
      <c r="J88" s="194">
        <f>BK88</f>
        <v>0</v>
      </c>
      <c r="K88" s="74"/>
      <c r="L88" s="72"/>
      <c r="M88" s="105"/>
      <c r="N88" s="106"/>
      <c r="O88" s="106"/>
      <c r="P88" s="195">
        <f>P89+P285</f>
        <v>0</v>
      </c>
      <c r="Q88" s="106"/>
      <c r="R88" s="195">
        <f>R89+R285</f>
        <v>163.46117169999997</v>
      </c>
      <c r="S88" s="106"/>
      <c r="T88" s="196">
        <f>T89+T285</f>
        <v>1.0540000000000001</v>
      </c>
      <c r="AT88" s="24" t="s">
        <v>72</v>
      </c>
      <c r="AU88" s="24" t="s">
        <v>91</v>
      </c>
      <c r="BK88" s="197">
        <f>BK89+BK285</f>
        <v>0</v>
      </c>
    </row>
    <row r="89" s="10" customFormat="1" ht="37.44" customHeight="1">
      <c r="B89" s="198"/>
      <c r="C89" s="199"/>
      <c r="D89" s="200" t="s">
        <v>72</v>
      </c>
      <c r="E89" s="201" t="s">
        <v>124</v>
      </c>
      <c r="F89" s="201" t="s">
        <v>125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P90+P95+P112+P127+P154+P250+P283</f>
        <v>0</v>
      </c>
      <c r="Q89" s="206"/>
      <c r="R89" s="207">
        <f>R90+R95+R112+R127+R154+R250+R283</f>
        <v>157.29035255999997</v>
      </c>
      <c r="S89" s="206"/>
      <c r="T89" s="208">
        <f>T90+T95+T112+T127+T154+T250+T283</f>
        <v>1.0540000000000001</v>
      </c>
      <c r="AR89" s="209" t="s">
        <v>78</v>
      </c>
      <c r="AT89" s="210" t="s">
        <v>72</v>
      </c>
      <c r="AU89" s="210" t="s">
        <v>73</v>
      </c>
      <c r="AY89" s="209" t="s">
        <v>126</v>
      </c>
      <c r="BK89" s="211">
        <f>BK90+BK95+BK112+BK127+BK154+BK250+BK283</f>
        <v>0</v>
      </c>
    </row>
    <row r="90" s="10" customFormat="1" ht="19.92" customHeight="1">
      <c r="B90" s="198"/>
      <c r="C90" s="199"/>
      <c r="D90" s="200" t="s">
        <v>72</v>
      </c>
      <c r="E90" s="212" t="s">
        <v>78</v>
      </c>
      <c r="F90" s="212" t="s">
        <v>127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SUM(P91:P94)</f>
        <v>0</v>
      </c>
      <c r="Q90" s="206"/>
      <c r="R90" s="207">
        <f>SUM(R91:R94)</f>
        <v>0</v>
      </c>
      <c r="S90" s="206"/>
      <c r="T90" s="208">
        <f>SUM(T91:T94)</f>
        <v>0</v>
      </c>
      <c r="AR90" s="209" t="s">
        <v>78</v>
      </c>
      <c r="AT90" s="210" t="s">
        <v>72</v>
      </c>
      <c r="AU90" s="210" t="s">
        <v>78</v>
      </c>
      <c r="AY90" s="209" t="s">
        <v>126</v>
      </c>
      <c r="BK90" s="211">
        <f>SUM(BK91:BK94)</f>
        <v>0</v>
      </c>
    </row>
    <row r="91" s="1" customFormat="1" ht="16.5" customHeight="1">
      <c r="B91" s="46"/>
      <c r="C91" s="214" t="s">
        <v>78</v>
      </c>
      <c r="D91" s="214" t="s">
        <v>128</v>
      </c>
      <c r="E91" s="215" t="s">
        <v>129</v>
      </c>
      <c r="F91" s="216" t="s">
        <v>130</v>
      </c>
      <c r="G91" s="217" t="s">
        <v>131</v>
      </c>
      <c r="H91" s="218">
        <v>13.369999999999999</v>
      </c>
      <c r="I91" s="219"/>
      <c r="J91" s="220">
        <f>ROUND(I91*H91,2)</f>
        <v>0</v>
      </c>
      <c r="K91" s="216" t="s">
        <v>132</v>
      </c>
      <c r="L91" s="72"/>
      <c r="M91" s="221" t="s">
        <v>21</v>
      </c>
      <c r="N91" s="222" t="s">
        <v>44</v>
      </c>
      <c r="O91" s="47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AR91" s="24" t="s">
        <v>133</v>
      </c>
      <c r="AT91" s="24" t="s">
        <v>128</v>
      </c>
      <c r="AU91" s="24" t="s">
        <v>85</v>
      </c>
      <c r="AY91" s="24" t="s">
        <v>126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24" t="s">
        <v>78</v>
      </c>
      <c r="BK91" s="225">
        <f>ROUND(I91*H91,2)</f>
        <v>0</v>
      </c>
      <c r="BL91" s="24" t="s">
        <v>133</v>
      </c>
      <c r="BM91" s="24" t="s">
        <v>134</v>
      </c>
    </row>
    <row r="92" s="11" customFormat="1">
      <c r="B92" s="226"/>
      <c r="C92" s="227"/>
      <c r="D92" s="228" t="s">
        <v>135</v>
      </c>
      <c r="E92" s="229" t="s">
        <v>21</v>
      </c>
      <c r="F92" s="230" t="s">
        <v>136</v>
      </c>
      <c r="G92" s="227"/>
      <c r="H92" s="231">
        <v>13.369999999999999</v>
      </c>
      <c r="I92" s="232"/>
      <c r="J92" s="227"/>
      <c r="K92" s="227"/>
      <c r="L92" s="233"/>
      <c r="M92" s="234"/>
      <c r="N92" s="235"/>
      <c r="O92" s="235"/>
      <c r="P92" s="235"/>
      <c r="Q92" s="235"/>
      <c r="R92" s="235"/>
      <c r="S92" s="235"/>
      <c r="T92" s="236"/>
      <c r="AT92" s="237" t="s">
        <v>135</v>
      </c>
      <c r="AU92" s="237" t="s">
        <v>85</v>
      </c>
      <c r="AV92" s="11" t="s">
        <v>85</v>
      </c>
      <c r="AW92" s="11" t="s">
        <v>36</v>
      </c>
      <c r="AX92" s="11" t="s">
        <v>78</v>
      </c>
      <c r="AY92" s="237" t="s">
        <v>126</v>
      </c>
    </row>
    <row r="93" s="1" customFormat="1" ht="16.5" customHeight="1">
      <c r="B93" s="46"/>
      <c r="C93" s="214" t="s">
        <v>85</v>
      </c>
      <c r="D93" s="214" t="s">
        <v>128</v>
      </c>
      <c r="E93" s="215" t="s">
        <v>137</v>
      </c>
      <c r="F93" s="216" t="s">
        <v>138</v>
      </c>
      <c r="G93" s="217" t="s">
        <v>131</v>
      </c>
      <c r="H93" s="218">
        <v>13.369999999999999</v>
      </c>
      <c r="I93" s="219"/>
      <c r="J93" s="220">
        <f>ROUND(I93*H93,2)</f>
        <v>0</v>
      </c>
      <c r="K93" s="216" t="s">
        <v>132</v>
      </c>
      <c r="L93" s="72"/>
      <c r="M93" s="221" t="s">
        <v>21</v>
      </c>
      <c r="N93" s="222" t="s">
        <v>44</v>
      </c>
      <c r="O93" s="47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AR93" s="24" t="s">
        <v>133</v>
      </c>
      <c r="AT93" s="24" t="s">
        <v>128</v>
      </c>
      <c r="AU93" s="24" t="s">
        <v>85</v>
      </c>
      <c r="AY93" s="24" t="s">
        <v>126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24" t="s">
        <v>78</v>
      </c>
      <c r="BK93" s="225">
        <f>ROUND(I93*H93,2)</f>
        <v>0</v>
      </c>
      <c r="BL93" s="24" t="s">
        <v>133</v>
      </c>
      <c r="BM93" s="24" t="s">
        <v>139</v>
      </c>
    </row>
    <row r="94" s="1" customFormat="1" ht="16.5" customHeight="1">
      <c r="B94" s="46"/>
      <c r="C94" s="214" t="s">
        <v>140</v>
      </c>
      <c r="D94" s="214" t="s">
        <v>128</v>
      </c>
      <c r="E94" s="215" t="s">
        <v>141</v>
      </c>
      <c r="F94" s="216" t="s">
        <v>142</v>
      </c>
      <c r="G94" s="217" t="s">
        <v>131</v>
      </c>
      <c r="H94" s="218">
        <v>13.369999999999999</v>
      </c>
      <c r="I94" s="219"/>
      <c r="J94" s="220">
        <f>ROUND(I94*H94,2)</f>
        <v>0</v>
      </c>
      <c r="K94" s="216" t="s">
        <v>132</v>
      </c>
      <c r="L94" s="72"/>
      <c r="M94" s="221" t="s">
        <v>21</v>
      </c>
      <c r="N94" s="222" t="s">
        <v>44</v>
      </c>
      <c r="O94" s="47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AR94" s="24" t="s">
        <v>133</v>
      </c>
      <c r="AT94" s="24" t="s">
        <v>128</v>
      </c>
      <c r="AU94" s="24" t="s">
        <v>85</v>
      </c>
      <c r="AY94" s="24" t="s">
        <v>126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24" t="s">
        <v>78</v>
      </c>
      <c r="BK94" s="225">
        <f>ROUND(I94*H94,2)</f>
        <v>0</v>
      </c>
      <c r="BL94" s="24" t="s">
        <v>133</v>
      </c>
      <c r="BM94" s="24" t="s">
        <v>143</v>
      </c>
    </row>
    <row r="95" s="10" customFormat="1" ht="29.88" customHeight="1">
      <c r="B95" s="198"/>
      <c r="C95" s="199"/>
      <c r="D95" s="200" t="s">
        <v>72</v>
      </c>
      <c r="E95" s="212" t="s">
        <v>85</v>
      </c>
      <c r="F95" s="212" t="s">
        <v>144</v>
      </c>
      <c r="G95" s="199"/>
      <c r="H95" s="199"/>
      <c r="I95" s="202"/>
      <c r="J95" s="213">
        <f>BK95</f>
        <v>0</v>
      </c>
      <c r="K95" s="199"/>
      <c r="L95" s="204"/>
      <c r="M95" s="205"/>
      <c r="N95" s="206"/>
      <c r="O95" s="206"/>
      <c r="P95" s="207">
        <f>SUM(P96:P111)</f>
        <v>0</v>
      </c>
      <c r="Q95" s="206"/>
      <c r="R95" s="207">
        <f>SUM(R96:R111)</f>
        <v>72.942593779999982</v>
      </c>
      <c r="S95" s="206"/>
      <c r="T95" s="208">
        <f>SUM(T96:T111)</f>
        <v>0</v>
      </c>
      <c r="AR95" s="209" t="s">
        <v>78</v>
      </c>
      <c r="AT95" s="210" t="s">
        <v>72</v>
      </c>
      <c r="AU95" s="210" t="s">
        <v>78</v>
      </c>
      <c r="AY95" s="209" t="s">
        <v>126</v>
      </c>
      <c r="BK95" s="211">
        <f>SUM(BK96:BK111)</f>
        <v>0</v>
      </c>
    </row>
    <row r="96" s="1" customFormat="1" ht="16.5" customHeight="1">
      <c r="B96" s="46"/>
      <c r="C96" s="214" t="s">
        <v>133</v>
      </c>
      <c r="D96" s="214" t="s">
        <v>128</v>
      </c>
      <c r="E96" s="215" t="s">
        <v>145</v>
      </c>
      <c r="F96" s="216" t="s">
        <v>146</v>
      </c>
      <c r="G96" s="217" t="s">
        <v>147</v>
      </c>
      <c r="H96" s="218">
        <v>1</v>
      </c>
      <c r="I96" s="219"/>
      <c r="J96" s="220">
        <f>ROUND(I96*H96,2)</f>
        <v>0</v>
      </c>
      <c r="K96" s="216" t="s">
        <v>21</v>
      </c>
      <c r="L96" s="72"/>
      <c r="M96" s="221" t="s">
        <v>21</v>
      </c>
      <c r="N96" s="222" t="s">
        <v>44</v>
      </c>
      <c r="O96" s="47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AR96" s="24" t="s">
        <v>133</v>
      </c>
      <c r="AT96" s="24" t="s">
        <v>128</v>
      </c>
      <c r="AU96" s="24" t="s">
        <v>85</v>
      </c>
      <c r="AY96" s="24" t="s">
        <v>126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24" t="s">
        <v>78</v>
      </c>
      <c r="BK96" s="225">
        <f>ROUND(I96*H96,2)</f>
        <v>0</v>
      </c>
      <c r="BL96" s="24" t="s">
        <v>133</v>
      </c>
      <c r="BM96" s="24" t="s">
        <v>148</v>
      </c>
    </row>
    <row r="97" s="1" customFormat="1" ht="25.5" customHeight="1">
      <c r="B97" s="46"/>
      <c r="C97" s="214" t="s">
        <v>149</v>
      </c>
      <c r="D97" s="214" t="s">
        <v>128</v>
      </c>
      <c r="E97" s="215" t="s">
        <v>150</v>
      </c>
      <c r="F97" s="216" t="s">
        <v>151</v>
      </c>
      <c r="G97" s="217" t="s">
        <v>131</v>
      </c>
      <c r="H97" s="218">
        <v>8.1039999999999992</v>
      </c>
      <c r="I97" s="219"/>
      <c r="J97" s="220">
        <f>ROUND(I97*H97,2)</f>
        <v>0</v>
      </c>
      <c r="K97" s="216" t="s">
        <v>132</v>
      </c>
      <c r="L97" s="72"/>
      <c r="M97" s="221" t="s">
        <v>21</v>
      </c>
      <c r="N97" s="222" t="s">
        <v>44</v>
      </c>
      <c r="O97" s="47"/>
      <c r="P97" s="223">
        <f>O97*H97</f>
        <v>0</v>
      </c>
      <c r="Q97" s="223">
        <v>2.1600000000000001</v>
      </c>
      <c r="R97" s="223">
        <f>Q97*H97</f>
        <v>17.504639999999998</v>
      </c>
      <c r="S97" s="223">
        <v>0</v>
      </c>
      <c r="T97" s="224">
        <f>S97*H97</f>
        <v>0</v>
      </c>
      <c r="AR97" s="24" t="s">
        <v>133</v>
      </c>
      <c r="AT97" s="24" t="s">
        <v>128</v>
      </c>
      <c r="AU97" s="24" t="s">
        <v>85</v>
      </c>
      <c r="AY97" s="24" t="s">
        <v>126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24" t="s">
        <v>78</v>
      </c>
      <c r="BK97" s="225">
        <f>ROUND(I97*H97,2)</f>
        <v>0</v>
      </c>
      <c r="BL97" s="24" t="s">
        <v>133</v>
      </c>
      <c r="BM97" s="24" t="s">
        <v>152</v>
      </c>
    </row>
    <row r="98" s="11" customFormat="1">
      <c r="B98" s="226"/>
      <c r="C98" s="227"/>
      <c r="D98" s="228" t="s">
        <v>135</v>
      </c>
      <c r="E98" s="229" t="s">
        <v>21</v>
      </c>
      <c r="F98" s="230" t="s">
        <v>153</v>
      </c>
      <c r="G98" s="227"/>
      <c r="H98" s="231">
        <v>2.153</v>
      </c>
      <c r="I98" s="232"/>
      <c r="J98" s="227"/>
      <c r="K98" s="227"/>
      <c r="L98" s="233"/>
      <c r="M98" s="234"/>
      <c r="N98" s="235"/>
      <c r="O98" s="235"/>
      <c r="P98" s="235"/>
      <c r="Q98" s="235"/>
      <c r="R98" s="235"/>
      <c r="S98" s="235"/>
      <c r="T98" s="236"/>
      <c r="AT98" s="237" t="s">
        <v>135</v>
      </c>
      <c r="AU98" s="237" t="s">
        <v>85</v>
      </c>
      <c r="AV98" s="11" t="s">
        <v>85</v>
      </c>
      <c r="AW98" s="11" t="s">
        <v>36</v>
      </c>
      <c r="AX98" s="11" t="s">
        <v>73</v>
      </c>
      <c r="AY98" s="237" t="s">
        <v>126</v>
      </c>
    </row>
    <row r="99" s="11" customFormat="1">
      <c r="B99" s="226"/>
      <c r="C99" s="227"/>
      <c r="D99" s="228" t="s">
        <v>135</v>
      </c>
      <c r="E99" s="229" t="s">
        <v>21</v>
      </c>
      <c r="F99" s="230" t="s">
        <v>154</v>
      </c>
      <c r="G99" s="227"/>
      <c r="H99" s="231">
        <v>5.9509999999999996</v>
      </c>
      <c r="I99" s="232"/>
      <c r="J99" s="227"/>
      <c r="K99" s="227"/>
      <c r="L99" s="233"/>
      <c r="M99" s="234"/>
      <c r="N99" s="235"/>
      <c r="O99" s="235"/>
      <c r="P99" s="235"/>
      <c r="Q99" s="235"/>
      <c r="R99" s="235"/>
      <c r="S99" s="235"/>
      <c r="T99" s="236"/>
      <c r="AT99" s="237" t="s">
        <v>135</v>
      </c>
      <c r="AU99" s="237" t="s">
        <v>85</v>
      </c>
      <c r="AV99" s="11" t="s">
        <v>85</v>
      </c>
      <c r="AW99" s="11" t="s">
        <v>36</v>
      </c>
      <c r="AX99" s="11" t="s">
        <v>73</v>
      </c>
      <c r="AY99" s="237" t="s">
        <v>126</v>
      </c>
    </row>
    <row r="100" s="12" customFormat="1">
      <c r="B100" s="238"/>
      <c r="C100" s="239"/>
      <c r="D100" s="228" t="s">
        <v>135</v>
      </c>
      <c r="E100" s="240" t="s">
        <v>21</v>
      </c>
      <c r="F100" s="241" t="s">
        <v>155</v>
      </c>
      <c r="G100" s="239"/>
      <c r="H100" s="242">
        <v>8.1039999999999992</v>
      </c>
      <c r="I100" s="243"/>
      <c r="J100" s="239"/>
      <c r="K100" s="239"/>
      <c r="L100" s="244"/>
      <c r="M100" s="245"/>
      <c r="N100" s="246"/>
      <c r="O100" s="246"/>
      <c r="P100" s="246"/>
      <c r="Q100" s="246"/>
      <c r="R100" s="246"/>
      <c r="S100" s="246"/>
      <c r="T100" s="247"/>
      <c r="AT100" s="248" t="s">
        <v>135</v>
      </c>
      <c r="AU100" s="248" t="s">
        <v>85</v>
      </c>
      <c r="AV100" s="12" t="s">
        <v>133</v>
      </c>
      <c r="AW100" s="12" t="s">
        <v>36</v>
      </c>
      <c r="AX100" s="12" t="s">
        <v>78</v>
      </c>
      <c r="AY100" s="248" t="s">
        <v>126</v>
      </c>
    </row>
    <row r="101" s="1" customFormat="1" ht="16.5" customHeight="1">
      <c r="B101" s="46"/>
      <c r="C101" s="214" t="s">
        <v>156</v>
      </c>
      <c r="D101" s="214" t="s">
        <v>128</v>
      </c>
      <c r="E101" s="215" t="s">
        <v>157</v>
      </c>
      <c r="F101" s="216" t="s">
        <v>158</v>
      </c>
      <c r="G101" s="217" t="s">
        <v>131</v>
      </c>
      <c r="H101" s="218">
        <v>9.4800000000000004</v>
      </c>
      <c r="I101" s="219"/>
      <c r="J101" s="220">
        <f>ROUND(I101*H101,2)</f>
        <v>0</v>
      </c>
      <c r="K101" s="216" t="s">
        <v>132</v>
      </c>
      <c r="L101" s="72"/>
      <c r="M101" s="221" t="s">
        <v>21</v>
      </c>
      <c r="N101" s="222" t="s">
        <v>44</v>
      </c>
      <c r="O101" s="47"/>
      <c r="P101" s="223">
        <f>O101*H101</f>
        <v>0</v>
      </c>
      <c r="Q101" s="223">
        <v>2.45329</v>
      </c>
      <c r="R101" s="223">
        <f>Q101*H101</f>
        <v>23.257189199999999</v>
      </c>
      <c r="S101" s="223">
        <v>0</v>
      </c>
      <c r="T101" s="224">
        <f>S101*H101</f>
        <v>0</v>
      </c>
      <c r="AR101" s="24" t="s">
        <v>133</v>
      </c>
      <c r="AT101" s="24" t="s">
        <v>128</v>
      </c>
      <c r="AU101" s="24" t="s">
        <v>85</v>
      </c>
      <c r="AY101" s="24" t="s">
        <v>126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24" t="s">
        <v>78</v>
      </c>
      <c r="BK101" s="225">
        <f>ROUND(I101*H101,2)</f>
        <v>0</v>
      </c>
      <c r="BL101" s="24" t="s">
        <v>133</v>
      </c>
      <c r="BM101" s="24" t="s">
        <v>159</v>
      </c>
    </row>
    <row r="102" s="11" customFormat="1">
      <c r="B102" s="226"/>
      <c r="C102" s="227"/>
      <c r="D102" s="228" t="s">
        <v>135</v>
      </c>
      <c r="E102" s="229" t="s">
        <v>21</v>
      </c>
      <c r="F102" s="230" t="s">
        <v>160</v>
      </c>
      <c r="G102" s="227"/>
      <c r="H102" s="231">
        <v>9.4800000000000004</v>
      </c>
      <c r="I102" s="232"/>
      <c r="J102" s="227"/>
      <c r="K102" s="227"/>
      <c r="L102" s="233"/>
      <c r="M102" s="234"/>
      <c r="N102" s="235"/>
      <c r="O102" s="235"/>
      <c r="P102" s="235"/>
      <c r="Q102" s="235"/>
      <c r="R102" s="235"/>
      <c r="S102" s="235"/>
      <c r="T102" s="236"/>
      <c r="AT102" s="237" t="s">
        <v>135</v>
      </c>
      <c r="AU102" s="237" t="s">
        <v>85</v>
      </c>
      <c r="AV102" s="11" t="s">
        <v>85</v>
      </c>
      <c r="AW102" s="11" t="s">
        <v>36</v>
      </c>
      <c r="AX102" s="11" t="s">
        <v>78</v>
      </c>
      <c r="AY102" s="237" t="s">
        <v>126</v>
      </c>
    </row>
    <row r="103" s="1" customFormat="1" ht="16.5" customHeight="1">
      <c r="B103" s="46"/>
      <c r="C103" s="214" t="s">
        <v>161</v>
      </c>
      <c r="D103" s="214" t="s">
        <v>128</v>
      </c>
      <c r="E103" s="215" t="s">
        <v>162</v>
      </c>
      <c r="F103" s="216" t="s">
        <v>163</v>
      </c>
      <c r="G103" s="217" t="s">
        <v>164</v>
      </c>
      <c r="H103" s="218">
        <v>0.373</v>
      </c>
      <c r="I103" s="219"/>
      <c r="J103" s="220">
        <f>ROUND(I103*H103,2)</f>
        <v>0</v>
      </c>
      <c r="K103" s="216" t="s">
        <v>132</v>
      </c>
      <c r="L103" s="72"/>
      <c r="M103" s="221" t="s">
        <v>21</v>
      </c>
      <c r="N103" s="222" t="s">
        <v>44</v>
      </c>
      <c r="O103" s="47"/>
      <c r="P103" s="223">
        <f>O103*H103</f>
        <v>0</v>
      </c>
      <c r="Q103" s="223">
        <v>1.06277</v>
      </c>
      <c r="R103" s="223">
        <f>Q103*H103</f>
        <v>0.39641321000000002</v>
      </c>
      <c r="S103" s="223">
        <v>0</v>
      </c>
      <c r="T103" s="224">
        <f>S103*H103</f>
        <v>0</v>
      </c>
      <c r="AR103" s="24" t="s">
        <v>133</v>
      </c>
      <c r="AT103" s="24" t="s">
        <v>128</v>
      </c>
      <c r="AU103" s="24" t="s">
        <v>85</v>
      </c>
      <c r="AY103" s="24" t="s">
        <v>126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24" t="s">
        <v>78</v>
      </c>
      <c r="BK103" s="225">
        <f>ROUND(I103*H103,2)</f>
        <v>0</v>
      </c>
      <c r="BL103" s="24" t="s">
        <v>133</v>
      </c>
      <c r="BM103" s="24" t="s">
        <v>165</v>
      </c>
    </row>
    <row r="104" s="13" customFormat="1">
      <c r="B104" s="249"/>
      <c r="C104" s="250"/>
      <c r="D104" s="228" t="s">
        <v>135</v>
      </c>
      <c r="E104" s="251" t="s">
        <v>21</v>
      </c>
      <c r="F104" s="252" t="s">
        <v>166</v>
      </c>
      <c r="G104" s="250"/>
      <c r="H104" s="251" t="s">
        <v>21</v>
      </c>
      <c r="I104" s="253"/>
      <c r="J104" s="250"/>
      <c r="K104" s="250"/>
      <c r="L104" s="254"/>
      <c r="M104" s="255"/>
      <c r="N104" s="256"/>
      <c r="O104" s="256"/>
      <c r="P104" s="256"/>
      <c r="Q104" s="256"/>
      <c r="R104" s="256"/>
      <c r="S104" s="256"/>
      <c r="T104" s="257"/>
      <c r="AT104" s="258" t="s">
        <v>135</v>
      </c>
      <c r="AU104" s="258" t="s">
        <v>85</v>
      </c>
      <c r="AV104" s="13" t="s">
        <v>78</v>
      </c>
      <c r="AW104" s="13" t="s">
        <v>36</v>
      </c>
      <c r="AX104" s="13" t="s">
        <v>73</v>
      </c>
      <c r="AY104" s="258" t="s">
        <v>126</v>
      </c>
    </row>
    <row r="105" s="11" customFormat="1">
      <c r="B105" s="226"/>
      <c r="C105" s="227"/>
      <c r="D105" s="228" t="s">
        <v>135</v>
      </c>
      <c r="E105" s="229" t="s">
        <v>21</v>
      </c>
      <c r="F105" s="230" t="s">
        <v>167</v>
      </c>
      <c r="G105" s="227"/>
      <c r="H105" s="231">
        <v>0.373</v>
      </c>
      <c r="I105" s="232"/>
      <c r="J105" s="227"/>
      <c r="K105" s="227"/>
      <c r="L105" s="233"/>
      <c r="M105" s="234"/>
      <c r="N105" s="235"/>
      <c r="O105" s="235"/>
      <c r="P105" s="235"/>
      <c r="Q105" s="235"/>
      <c r="R105" s="235"/>
      <c r="S105" s="235"/>
      <c r="T105" s="236"/>
      <c r="AT105" s="237" t="s">
        <v>135</v>
      </c>
      <c r="AU105" s="237" t="s">
        <v>85</v>
      </c>
      <c r="AV105" s="11" t="s">
        <v>85</v>
      </c>
      <c r="AW105" s="11" t="s">
        <v>36</v>
      </c>
      <c r="AX105" s="11" t="s">
        <v>78</v>
      </c>
      <c r="AY105" s="237" t="s">
        <v>126</v>
      </c>
    </row>
    <row r="106" s="1" customFormat="1" ht="16.5" customHeight="1">
      <c r="B106" s="46"/>
      <c r="C106" s="214" t="s">
        <v>168</v>
      </c>
      <c r="D106" s="214" t="s">
        <v>128</v>
      </c>
      <c r="E106" s="215" t="s">
        <v>169</v>
      </c>
      <c r="F106" s="216" t="s">
        <v>170</v>
      </c>
      <c r="G106" s="217" t="s">
        <v>131</v>
      </c>
      <c r="H106" s="218">
        <v>11.365</v>
      </c>
      <c r="I106" s="219"/>
      <c r="J106" s="220">
        <f>ROUND(I106*H106,2)</f>
        <v>0</v>
      </c>
      <c r="K106" s="216" t="s">
        <v>132</v>
      </c>
      <c r="L106" s="72"/>
      <c r="M106" s="221" t="s">
        <v>21</v>
      </c>
      <c r="N106" s="222" t="s">
        <v>44</v>
      </c>
      <c r="O106" s="47"/>
      <c r="P106" s="223">
        <f>O106*H106</f>
        <v>0</v>
      </c>
      <c r="Q106" s="223">
        <v>2.2563399999999998</v>
      </c>
      <c r="R106" s="223">
        <f>Q106*H106</f>
        <v>25.643304099999998</v>
      </c>
      <c r="S106" s="223">
        <v>0</v>
      </c>
      <c r="T106" s="224">
        <f>S106*H106</f>
        <v>0</v>
      </c>
      <c r="AR106" s="24" t="s">
        <v>133</v>
      </c>
      <c r="AT106" s="24" t="s">
        <v>128</v>
      </c>
      <c r="AU106" s="24" t="s">
        <v>85</v>
      </c>
      <c r="AY106" s="24" t="s">
        <v>126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24" t="s">
        <v>78</v>
      </c>
      <c r="BK106" s="225">
        <f>ROUND(I106*H106,2)</f>
        <v>0</v>
      </c>
      <c r="BL106" s="24" t="s">
        <v>133</v>
      </c>
      <c r="BM106" s="24" t="s">
        <v>171</v>
      </c>
    </row>
    <row r="107" s="11" customFormat="1">
      <c r="B107" s="226"/>
      <c r="C107" s="227"/>
      <c r="D107" s="228" t="s">
        <v>135</v>
      </c>
      <c r="E107" s="229" t="s">
        <v>21</v>
      </c>
      <c r="F107" s="230" t="s">
        <v>172</v>
      </c>
      <c r="G107" s="227"/>
      <c r="H107" s="231">
        <v>11.365</v>
      </c>
      <c r="I107" s="232"/>
      <c r="J107" s="227"/>
      <c r="K107" s="227"/>
      <c r="L107" s="233"/>
      <c r="M107" s="234"/>
      <c r="N107" s="235"/>
      <c r="O107" s="235"/>
      <c r="P107" s="235"/>
      <c r="Q107" s="235"/>
      <c r="R107" s="235"/>
      <c r="S107" s="235"/>
      <c r="T107" s="236"/>
      <c r="AT107" s="237" t="s">
        <v>135</v>
      </c>
      <c r="AU107" s="237" t="s">
        <v>85</v>
      </c>
      <c r="AV107" s="11" t="s">
        <v>85</v>
      </c>
      <c r="AW107" s="11" t="s">
        <v>36</v>
      </c>
      <c r="AX107" s="11" t="s">
        <v>78</v>
      </c>
      <c r="AY107" s="237" t="s">
        <v>126</v>
      </c>
    </row>
    <row r="108" s="1" customFormat="1" ht="25.5" customHeight="1">
      <c r="B108" s="46"/>
      <c r="C108" s="214" t="s">
        <v>173</v>
      </c>
      <c r="D108" s="214" t="s">
        <v>128</v>
      </c>
      <c r="E108" s="215" t="s">
        <v>174</v>
      </c>
      <c r="F108" s="216" t="s">
        <v>175</v>
      </c>
      <c r="G108" s="217" t="s">
        <v>176</v>
      </c>
      <c r="H108" s="218">
        <v>6.6849999999999996</v>
      </c>
      <c r="I108" s="219"/>
      <c r="J108" s="220">
        <f>ROUND(I108*H108,2)</f>
        <v>0</v>
      </c>
      <c r="K108" s="216" t="s">
        <v>132</v>
      </c>
      <c r="L108" s="72"/>
      <c r="M108" s="221" t="s">
        <v>21</v>
      </c>
      <c r="N108" s="222" t="s">
        <v>44</v>
      </c>
      <c r="O108" s="47"/>
      <c r="P108" s="223">
        <f>O108*H108</f>
        <v>0</v>
      </c>
      <c r="Q108" s="223">
        <v>0.90802000000000005</v>
      </c>
      <c r="R108" s="223">
        <f>Q108*H108</f>
        <v>6.0701137000000003</v>
      </c>
      <c r="S108" s="223">
        <v>0</v>
      </c>
      <c r="T108" s="224">
        <f>S108*H108</f>
        <v>0</v>
      </c>
      <c r="AR108" s="24" t="s">
        <v>133</v>
      </c>
      <c r="AT108" s="24" t="s">
        <v>128</v>
      </c>
      <c r="AU108" s="24" t="s">
        <v>85</v>
      </c>
      <c r="AY108" s="24" t="s">
        <v>126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24" t="s">
        <v>78</v>
      </c>
      <c r="BK108" s="225">
        <f>ROUND(I108*H108,2)</f>
        <v>0</v>
      </c>
      <c r="BL108" s="24" t="s">
        <v>133</v>
      </c>
      <c r="BM108" s="24" t="s">
        <v>177</v>
      </c>
    </row>
    <row r="109" s="11" customFormat="1">
      <c r="B109" s="226"/>
      <c r="C109" s="227"/>
      <c r="D109" s="228" t="s">
        <v>135</v>
      </c>
      <c r="E109" s="229" t="s">
        <v>21</v>
      </c>
      <c r="F109" s="230" t="s">
        <v>178</v>
      </c>
      <c r="G109" s="227"/>
      <c r="H109" s="231">
        <v>6.6849999999999996</v>
      </c>
      <c r="I109" s="232"/>
      <c r="J109" s="227"/>
      <c r="K109" s="227"/>
      <c r="L109" s="233"/>
      <c r="M109" s="234"/>
      <c r="N109" s="235"/>
      <c r="O109" s="235"/>
      <c r="P109" s="235"/>
      <c r="Q109" s="235"/>
      <c r="R109" s="235"/>
      <c r="S109" s="235"/>
      <c r="T109" s="236"/>
      <c r="AT109" s="237" t="s">
        <v>135</v>
      </c>
      <c r="AU109" s="237" t="s">
        <v>85</v>
      </c>
      <c r="AV109" s="11" t="s">
        <v>85</v>
      </c>
      <c r="AW109" s="11" t="s">
        <v>36</v>
      </c>
      <c r="AX109" s="11" t="s">
        <v>78</v>
      </c>
      <c r="AY109" s="237" t="s">
        <v>126</v>
      </c>
    </row>
    <row r="110" s="1" customFormat="1" ht="16.5" customHeight="1">
      <c r="B110" s="46"/>
      <c r="C110" s="214" t="s">
        <v>179</v>
      </c>
      <c r="D110" s="214" t="s">
        <v>128</v>
      </c>
      <c r="E110" s="215" t="s">
        <v>180</v>
      </c>
      <c r="F110" s="216" t="s">
        <v>181</v>
      </c>
      <c r="G110" s="217" t="s">
        <v>164</v>
      </c>
      <c r="H110" s="218">
        <v>0.067000000000000004</v>
      </c>
      <c r="I110" s="219"/>
      <c r="J110" s="220">
        <f>ROUND(I110*H110,2)</f>
        <v>0</v>
      </c>
      <c r="K110" s="216" t="s">
        <v>132</v>
      </c>
      <c r="L110" s="72"/>
      <c r="M110" s="221" t="s">
        <v>21</v>
      </c>
      <c r="N110" s="222" t="s">
        <v>44</v>
      </c>
      <c r="O110" s="47"/>
      <c r="P110" s="223">
        <f>O110*H110</f>
        <v>0</v>
      </c>
      <c r="Q110" s="223">
        <v>1.05871</v>
      </c>
      <c r="R110" s="223">
        <f>Q110*H110</f>
        <v>0.070933570000000001</v>
      </c>
      <c r="S110" s="223">
        <v>0</v>
      </c>
      <c r="T110" s="224">
        <f>S110*H110</f>
        <v>0</v>
      </c>
      <c r="AR110" s="24" t="s">
        <v>133</v>
      </c>
      <c r="AT110" s="24" t="s">
        <v>128</v>
      </c>
      <c r="AU110" s="24" t="s">
        <v>85</v>
      </c>
      <c r="AY110" s="24" t="s">
        <v>126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24" t="s">
        <v>78</v>
      </c>
      <c r="BK110" s="225">
        <f>ROUND(I110*H110,2)</f>
        <v>0</v>
      </c>
      <c r="BL110" s="24" t="s">
        <v>133</v>
      </c>
      <c r="BM110" s="24" t="s">
        <v>182</v>
      </c>
    </row>
    <row r="111" s="11" customFormat="1">
      <c r="B111" s="226"/>
      <c r="C111" s="227"/>
      <c r="D111" s="228" t="s">
        <v>135</v>
      </c>
      <c r="E111" s="229" t="s">
        <v>21</v>
      </c>
      <c r="F111" s="230" t="s">
        <v>183</v>
      </c>
      <c r="G111" s="227"/>
      <c r="H111" s="231">
        <v>0.067000000000000004</v>
      </c>
      <c r="I111" s="232"/>
      <c r="J111" s="227"/>
      <c r="K111" s="227"/>
      <c r="L111" s="233"/>
      <c r="M111" s="234"/>
      <c r="N111" s="235"/>
      <c r="O111" s="235"/>
      <c r="P111" s="235"/>
      <c r="Q111" s="235"/>
      <c r="R111" s="235"/>
      <c r="S111" s="235"/>
      <c r="T111" s="236"/>
      <c r="AT111" s="237" t="s">
        <v>135</v>
      </c>
      <c r="AU111" s="237" t="s">
        <v>85</v>
      </c>
      <c r="AV111" s="11" t="s">
        <v>85</v>
      </c>
      <c r="AW111" s="11" t="s">
        <v>36</v>
      </c>
      <c r="AX111" s="11" t="s">
        <v>78</v>
      </c>
      <c r="AY111" s="237" t="s">
        <v>126</v>
      </c>
    </row>
    <row r="112" s="10" customFormat="1" ht="29.88" customHeight="1">
      <c r="B112" s="198"/>
      <c r="C112" s="199"/>
      <c r="D112" s="200" t="s">
        <v>72</v>
      </c>
      <c r="E112" s="212" t="s">
        <v>140</v>
      </c>
      <c r="F112" s="212" t="s">
        <v>184</v>
      </c>
      <c r="G112" s="199"/>
      <c r="H112" s="199"/>
      <c r="I112" s="202"/>
      <c r="J112" s="213">
        <f>BK112</f>
        <v>0</v>
      </c>
      <c r="K112" s="199"/>
      <c r="L112" s="204"/>
      <c r="M112" s="205"/>
      <c r="N112" s="206"/>
      <c r="O112" s="206"/>
      <c r="P112" s="207">
        <f>SUM(P113:P126)</f>
        <v>0</v>
      </c>
      <c r="Q112" s="206"/>
      <c r="R112" s="207">
        <f>SUM(R113:R126)</f>
        <v>26.801560649999999</v>
      </c>
      <c r="S112" s="206"/>
      <c r="T112" s="208">
        <f>SUM(T113:T126)</f>
        <v>0</v>
      </c>
      <c r="AR112" s="209" t="s">
        <v>78</v>
      </c>
      <c r="AT112" s="210" t="s">
        <v>72</v>
      </c>
      <c r="AU112" s="210" t="s">
        <v>78</v>
      </c>
      <c r="AY112" s="209" t="s">
        <v>126</v>
      </c>
      <c r="BK112" s="211">
        <f>SUM(BK113:BK126)</f>
        <v>0</v>
      </c>
    </row>
    <row r="113" s="1" customFormat="1" ht="25.5" customHeight="1">
      <c r="B113" s="46"/>
      <c r="C113" s="214" t="s">
        <v>185</v>
      </c>
      <c r="D113" s="214" t="s">
        <v>128</v>
      </c>
      <c r="E113" s="215" t="s">
        <v>186</v>
      </c>
      <c r="F113" s="216" t="s">
        <v>187</v>
      </c>
      <c r="G113" s="217" t="s">
        <v>131</v>
      </c>
      <c r="H113" s="218">
        <v>0.20000000000000001</v>
      </c>
      <c r="I113" s="219"/>
      <c r="J113" s="220">
        <f>ROUND(I113*H113,2)</f>
        <v>0</v>
      </c>
      <c r="K113" s="216" t="s">
        <v>132</v>
      </c>
      <c r="L113" s="72"/>
      <c r="M113" s="221" t="s">
        <v>21</v>
      </c>
      <c r="N113" s="222" t="s">
        <v>44</v>
      </c>
      <c r="O113" s="47"/>
      <c r="P113" s="223">
        <f>O113*H113</f>
        <v>0</v>
      </c>
      <c r="Q113" s="223">
        <v>1.3271500000000001</v>
      </c>
      <c r="R113" s="223">
        <f>Q113*H113</f>
        <v>0.26543</v>
      </c>
      <c r="S113" s="223">
        <v>0</v>
      </c>
      <c r="T113" s="224">
        <f>S113*H113</f>
        <v>0</v>
      </c>
      <c r="AR113" s="24" t="s">
        <v>133</v>
      </c>
      <c r="AT113" s="24" t="s">
        <v>128</v>
      </c>
      <c r="AU113" s="24" t="s">
        <v>85</v>
      </c>
      <c r="AY113" s="24" t="s">
        <v>126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24" t="s">
        <v>78</v>
      </c>
      <c r="BK113" s="225">
        <f>ROUND(I113*H113,2)</f>
        <v>0</v>
      </c>
      <c r="BL113" s="24" t="s">
        <v>133</v>
      </c>
      <c r="BM113" s="24" t="s">
        <v>188</v>
      </c>
    </row>
    <row r="114" s="1" customFormat="1" ht="25.5" customHeight="1">
      <c r="B114" s="46"/>
      <c r="C114" s="214" t="s">
        <v>189</v>
      </c>
      <c r="D114" s="214" t="s">
        <v>128</v>
      </c>
      <c r="E114" s="215" t="s">
        <v>190</v>
      </c>
      <c r="F114" s="216" t="s">
        <v>191</v>
      </c>
      <c r="G114" s="217" t="s">
        <v>176</v>
      </c>
      <c r="H114" s="218">
        <v>27</v>
      </c>
      <c r="I114" s="219"/>
      <c r="J114" s="220">
        <f>ROUND(I114*H114,2)</f>
        <v>0</v>
      </c>
      <c r="K114" s="216" t="s">
        <v>132</v>
      </c>
      <c r="L114" s="72"/>
      <c r="M114" s="221" t="s">
        <v>21</v>
      </c>
      <c r="N114" s="222" t="s">
        <v>44</v>
      </c>
      <c r="O114" s="47"/>
      <c r="P114" s="223">
        <f>O114*H114</f>
        <v>0</v>
      </c>
      <c r="Q114" s="223">
        <v>0.26116</v>
      </c>
      <c r="R114" s="223">
        <f>Q114*H114</f>
        <v>7.0513200000000005</v>
      </c>
      <c r="S114" s="223">
        <v>0</v>
      </c>
      <c r="T114" s="224">
        <f>S114*H114</f>
        <v>0</v>
      </c>
      <c r="AR114" s="24" t="s">
        <v>133</v>
      </c>
      <c r="AT114" s="24" t="s">
        <v>128</v>
      </c>
      <c r="AU114" s="24" t="s">
        <v>85</v>
      </c>
      <c r="AY114" s="24" t="s">
        <v>126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24" t="s">
        <v>78</v>
      </c>
      <c r="BK114" s="225">
        <f>ROUND(I114*H114,2)</f>
        <v>0</v>
      </c>
      <c r="BL114" s="24" t="s">
        <v>133</v>
      </c>
      <c r="BM114" s="24" t="s">
        <v>192</v>
      </c>
    </row>
    <row r="115" s="1" customFormat="1" ht="16.5" customHeight="1">
      <c r="B115" s="46"/>
      <c r="C115" s="214" t="s">
        <v>193</v>
      </c>
      <c r="D115" s="214" t="s">
        <v>128</v>
      </c>
      <c r="E115" s="215" t="s">
        <v>194</v>
      </c>
      <c r="F115" s="216" t="s">
        <v>195</v>
      </c>
      <c r="G115" s="217" t="s">
        <v>176</v>
      </c>
      <c r="H115" s="218">
        <v>65.105000000000004</v>
      </c>
      <c r="I115" s="219"/>
      <c r="J115" s="220">
        <f>ROUND(I115*H115,2)</f>
        <v>0</v>
      </c>
      <c r="K115" s="216" t="s">
        <v>132</v>
      </c>
      <c r="L115" s="72"/>
      <c r="M115" s="221" t="s">
        <v>21</v>
      </c>
      <c r="N115" s="222" t="s">
        <v>44</v>
      </c>
      <c r="O115" s="47"/>
      <c r="P115" s="223">
        <f>O115*H115</f>
        <v>0</v>
      </c>
      <c r="Q115" s="223">
        <v>0.28953000000000001</v>
      </c>
      <c r="R115" s="223">
        <f>Q115*H115</f>
        <v>18.84985065</v>
      </c>
      <c r="S115" s="223">
        <v>0</v>
      </c>
      <c r="T115" s="224">
        <f>S115*H115</f>
        <v>0</v>
      </c>
      <c r="AR115" s="24" t="s">
        <v>133</v>
      </c>
      <c r="AT115" s="24" t="s">
        <v>128</v>
      </c>
      <c r="AU115" s="24" t="s">
        <v>85</v>
      </c>
      <c r="AY115" s="24" t="s">
        <v>126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24" t="s">
        <v>78</v>
      </c>
      <c r="BK115" s="225">
        <f>ROUND(I115*H115,2)</f>
        <v>0</v>
      </c>
      <c r="BL115" s="24" t="s">
        <v>133</v>
      </c>
      <c r="BM115" s="24" t="s">
        <v>196</v>
      </c>
    </row>
    <row r="116" s="11" customFormat="1">
      <c r="B116" s="226"/>
      <c r="C116" s="227"/>
      <c r="D116" s="228" t="s">
        <v>135</v>
      </c>
      <c r="E116" s="229" t="s">
        <v>21</v>
      </c>
      <c r="F116" s="230" t="s">
        <v>197</v>
      </c>
      <c r="G116" s="227"/>
      <c r="H116" s="231">
        <v>10.560000000000001</v>
      </c>
      <c r="I116" s="232"/>
      <c r="J116" s="227"/>
      <c r="K116" s="227"/>
      <c r="L116" s="233"/>
      <c r="M116" s="234"/>
      <c r="N116" s="235"/>
      <c r="O116" s="235"/>
      <c r="P116" s="235"/>
      <c r="Q116" s="235"/>
      <c r="R116" s="235"/>
      <c r="S116" s="235"/>
      <c r="T116" s="236"/>
      <c r="AT116" s="237" t="s">
        <v>135</v>
      </c>
      <c r="AU116" s="237" t="s">
        <v>85</v>
      </c>
      <c r="AV116" s="11" t="s">
        <v>85</v>
      </c>
      <c r="AW116" s="11" t="s">
        <v>36</v>
      </c>
      <c r="AX116" s="11" t="s">
        <v>73</v>
      </c>
      <c r="AY116" s="237" t="s">
        <v>126</v>
      </c>
    </row>
    <row r="117" s="11" customFormat="1">
      <c r="B117" s="226"/>
      <c r="C117" s="227"/>
      <c r="D117" s="228" t="s">
        <v>135</v>
      </c>
      <c r="E117" s="229" t="s">
        <v>21</v>
      </c>
      <c r="F117" s="230" t="s">
        <v>198</v>
      </c>
      <c r="G117" s="227"/>
      <c r="H117" s="231">
        <v>46.740000000000002</v>
      </c>
      <c r="I117" s="232"/>
      <c r="J117" s="227"/>
      <c r="K117" s="227"/>
      <c r="L117" s="233"/>
      <c r="M117" s="234"/>
      <c r="N117" s="235"/>
      <c r="O117" s="235"/>
      <c r="P117" s="235"/>
      <c r="Q117" s="235"/>
      <c r="R117" s="235"/>
      <c r="S117" s="235"/>
      <c r="T117" s="236"/>
      <c r="AT117" s="237" t="s">
        <v>135</v>
      </c>
      <c r="AU117" s="237" t="s">
        <v>85</v>
      </c>
      <c r="AV117" s="11" t="s">
        <v>85</v>
      </c>
      <c r="AW117" s="11" t="s">
        <v>36</v>
      </c>
      <c r="AX117" s="11" t="s">
        <v>73</v>
      </c>
      <c r="AY117" s="237" t="s">
        <v>126</v>
      </c>
    </row>
    <row r="118" s="11" customFormat="1">
      <c r="B118" s="226"/>
      <c r="C118" s="227"/>
      <c r="D118" s="228" t="s">
        <v>135</v>
      </c>
      <c r="E118" s="229" t="s">
        <v>21</v>
      </c>
      <c r="F118" s="230" t="s">
        <v>199</v>
      </c>
      <c r="G118" s="227"/>
      <c r="H118" s="231">
        <v>32</v>
      </c>
      <c r="I118" s="232"/>
      <c r="J118" s="227"/>
      <c r="K118" s="227"/>
      <c r="L118" s="233"/>
      <c r="M118" s="234"/>
      <c r="N118" s="235"/>
      <c r="O118" s="235"/>
      <c r="P118" s="235"/>
      <c r="Q118" s="235"/>
      <c r="R118" s="235"/>
      <c r="S118" s="235"/>
      <c r="T118" s="236"/>
      <c r="AT118" s="237" t="s">
        <v>135</v>
      </c>
      <c r="AU118" s="237" t="s">
        <v>85</v>
      </c>
      <c r="AV118" s="11" t="s">
        <v>85</v>
      </c>
      <c r="AW118" s="11" t="s">
        <v>36</v>
      </c>
      <c r="AX118" s="11" t="s">
        <v>73</v>
      </c>
      <c r="AY118" s="237" t="s">
        <v>126</v>
      </c>
    </row>
    <row r="119" s="11" customFormat="1">
      <c r="B119" s="226"/>
      <c r="C119" s="227"/>
      <c r="D119" s="228" t="s">
        <v>135</v>
      </c>
      <c r="E119" s="229" t="s">
        <v>21</v>
      </c>
      <c r="F119" s="230" t="s">
        <v>200</v>
      </c>
      <c r="G119" s="227"/>
      <c r="H119" s="231">
        <v>-4.9450000000000003</v>
      </c>
      <c r="I119" s="232"/>
      <c r="J119" s="227"/>
      <c r="K119" s="227"/>
      <c r="L119" s="233"/>
      <c r="M119" s="234"/>
      <c r="N119" s="235"/>
      <c r="O119" s="235"/>
      <c r="P119" s="235"/>
      <c r="Q119" s="235"/>
      <c r="R119" s="235"/>
      <c r="S119" s="235"/>
      <c r="T119" s="236"/>
      <c r="AT119" s="237" t="s">
        <v>135</v>
      </c>
      <c r="AU119" s="237" t="s">
        <v>85</v>
      </c>
      <c r="AV119" s="11" t="s">
        <v>85</v>
      </c>
      <c r="AW119" s="11" t="s">
        <v>36</v>
      </c>
      <c r="AX119" s="11" t="s">
        <v>73</v>
      </c>
      <c r="AY119" s="237" t="s">
        <v>126</v>
      </c>
    </row>
    <row r="120" s="11" customFormat="1">
      <c r="B120" s="226"/>
      <c r="C120" s="227"/>
      <c r="D120" s="228" t="s">
        <v>135</v>
      </c>
      <c r="E120" s="229" t="s">
        <v>21</v>
      </c>
      <c r="F120" s="230" t="s">
        <v>201</v>
      </c>
      <c r="G120" s="227"/>
      <c r="H120" s="231">
        <v>-5.75</v>
      </c>
      <c r="I120" s="232"/>
      <c r="J120" s="227"/>
      <c r="K120" s="227"/>
      <c r="L120" s="233"/>
      <c r="M120" s="234"/>
      <c r="N120" s="235"/>
      <c r="O120" s="235"/>
      <c r="P120" s="235"/>
      <c r="Q120" s="235"/>
      <c r="R120" s="235"/>
      <c r="S120" s="235"/>
      <c r="T120" s="236"/>
      <c r="AT120" s="237" t="s">
        <v>135</v>
      </c>
      <c r="AU120" s="237" t="s">
        <v>85</v>
      </c>
      <c r="AV120" s="11" t="s">
        <v>85</v>
      </c>
      <c r="AW120" s="11" t="s">
        <v>36</v>
      </c>
      <c r="AX120" s="11" t="s">
        <v>73</v>
      </c>
      <c r="AY120" s="237" t="s">
        <v>126</v>
      </c>
    </row>
    <row r="121" s="11" customFormat="1">
      <c r="B121" s="226"/>
      <c r="C121" s="227"/>
      <c r="D121" s="228" t="s">
        <v>135</v>
      </c>
      <c r="E121" s="229" t="s">
        <v>21</v>
      </c>
      <c r="F121" s="230" t="s">
        <v>202</v>
      </c>
      <c r="G121" s="227"/>
      <c r="H121" s="231">
        <v>-10.5</v>
      </c>
      <c r="I121" s="232"/>
      <c r="J121" s="227"/>
      <c r="K121" s="227"/>
      <c r="L121" s="233"/>
      <c r="M121" s="234"/>
      <c r="N121" s="235"/>
      <c r="O121" s="235"/>
      <c r="P121" s="235"/>
      <c r="Q121" s="235"/>
      <c r="R121" s="235"/>
      <c r="S121" s="235"/>
      <c r="T121" s="236"/>
      <c r="AT121" s="237" t="s">
        <v>135</v>
      </c>
      <c r="AU121" s="237" t="s">
        <v>85</v>
      </c>
      <c r="AV121" s="11" t="s">
        <v>85</v>
      </c>
      <c r="AW121" s="11" t="s">
        <v>36</v>
      </c>
      <c r="AX121" s="11" t="s">
        <v>73</v>
      </c>
      <c r="AY121" s="237" t="s">
        <v>126</v>
      </c>
    </row>
    <row r="122" s="11" customFormat="1">
      <c r="B122" s="226"/>
      <c r="C122" s="227"/>
      <c r="D122" s="228" t="s">
        <v>135</v>
      </c>
      <c r="E122" s="229" t="s">
        <v>21</v>
      </c>
      <c r="F122" s="230" t="s">
        <v>203</v>
      </c>
      <c r="G122" s="227"/>
      <c r="H122" s="231">
        <v>-3</v>
      </c>
      <c r="I122" s="232"/>
      <c r="J122" s="227"/>
      <c r="K122" s="227"/>
      <c r="L122" s="233"/>
      <c r="M122" s="234"/>
      <c r="N122" s="235"/>
      <c r="O122" s="235"/>
      <c r="P122" s="235"/>
      <c r="Q122" s="235"/>
      <c r="R122" s="235"/>
      <c r="S122" s="235"/>
      <c r="T122" s="236"/>
      <c r="AT122" s="237" t="s">
        <v>135</v>
      </c>
      <c r="AU122" s="237" t="s">
        <v>85</v>
      </c>
      <c r="AV122" s="11" t="s">
        <v>85</v>
      </c>
      <c r="AW122" s="11" t="s">
        <v>36</v>
      </c>
      <c r="AX122" s="11" t="s">
        <v>73</v>
      </c>
      <c r="AY122" s="237" t="s">
        <v>126</v>
      </c>
    </row>
    <row r="123" s="12" customFormat="1">
      <c r="B123" s="238"/>
      <c r="C123" s="239"/>
      <c r="D123" s="228" t="s">
        <v>135</v>
      </c>
      <c r="E123" s="240" t="s">
        <v>21</v>
      </c>
      <c r="F123" s="241" t="s">
        <v>155</v>
      </c>
      <c r="G123" s="239"/>
      <c r="H123" s="242">
        <v>65.105000000000004</v>
      </c>
      <c r="I123" s="243"/>
      <c r="J123" s="239"/>
      <c r="K123" s="239"/>
      <c r="L123" s="244"/>
      <c r="M123" s="245"/>
      <c r="N123" s="246"/>
      <c r="O123" s="246"/>
      <c r="P123" s="246"/>
      <c r="Q123" s="246"/>
      <c r="R123" s="246"/>
      <c r="S123" s="246"/>
      <c r="T123" s="247"/>
      <c r="AT123" s="248" t="s">
        <v>135</v>
      </c>
      <c r="AU123" s="248" t="s">
        <v>85</v>
      </c>
      <c r="AV123" s="12" t="s">
        <v>133</v>
      </c>
      <c r="AW123" s="12" t="s">
        <v>36</v>
      </c>
      <c r="AX123" s="12" t="s">
        <v>78</v>
      </c>
      <c r="AY123" s="248" t="s">
        <v>126</v>
      </c>
    </row>
    <row r="124" s="1" customFormat="1" ht="16.5" customHeight="1">
      <c r="B124" s="46"/>
      <c r="C124" s="214" t="s">
        <v>204</v>
      </c>
      <c r="D124" s="214" t="s">
        <v>128</v>
      </c>
      <c r="E124" s="215" t="s">
        <v>205</v>
      </c>
      <c r="F124" s="216" t="s">
        <v>206</v>
      </c>
      <c r="G124" s="217" t="s">
        <v>176</v>
      </c>
      <c r="H124" s="218">
        <v>8</v>
      </c>
      <c r="I124" s="219"/>
      <c r="J124" s="220">
        <f>ROUND(I124*H124,2)</f>
        <v>0</v>
      </c>
      <c r="K124" s="216" t="s">
        <v>132</v>
      </c>
      <c r="L124" s="72"/>
      <c r="M124" s="221" t="s">
        <v>21</v>
      </c>
      <c r="N124" s="222" t="s">
        <v>44</v>
      </c>
      <c r="O124" s="47"/>
      <c r="P124" s="223">
        <f>O124*H124</f>
        <v>0</v>
      </c>
      <c r="Q124" s="223">
        <v>0.079369999999999996</v>
      </c>
      <c r="R124" s="223">
        <f>Q124*H124</f>
        <v>0.63495999999999997</v>
      </c>
      <c r="S124" s="223">
        <v>0</v>
      </c>
      <c r="T124" s="224">
        <f>S124*H124</f>
        <v>0</v>
      </c>
      <c r="AR124" s="24" t="s">
        <v>133</v>
      </c>
      <c r="AT124" s="24" t="s">
        <v>128</v>
      </c>
      <c r="AU124" s="24" t="s">
        <v>85</v>
      </c>
      <c r="AY124" s="24" t="s">
        <v>126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24" t="s">
        <v>78</v>
      </c>
      <c r="BK124" s="225">
        <f>ROUND(I124*H124,2)</f>
        <v>0</v>
      </c>
      <c r="BL124" s="24" t="s">
        <v>133</v>
      </c>
      <c r="BM124" s="24" t="s">
        <v>207</v>
      </c>
    </row>
    <row r="125" s="13" customFormat="1">
      <c r="B125" s="249"/>
      <c r="C125" s="250"/>
      <c r="D125" s="228" t="s">
        <v>135</v>
      </c>
      <c r="E125" s="251" t="s">
        <v>21</v>
      </c>
      <c r="F125" s="252" t="s">
        <v>208</v>
      </c>
      <c r="G125" s="250"/>
      <c r="H125" s="251" t="s">
        <v>21</v>
      </c>
      <c r="I125" s="253"/>
      <c r="J125" s="250"/>
      <c r="K125" s="250"/>
      <c r="L125" s="254"/>
      <c r="M125" s="255"/>
      <c r="N125" s="256"/>
      <c r="O125" s="256"/>
      <c r="P125" s="256"/>
      <c r="Q125" s="256"/>
      <c r="R125" s="256"/>
      <c r="S125" s="256"/>
      <c r="T125" s="257"/>
      <c r="AT125" s="258" t="s">
        <v>135</v>
      </c>
      <c r="AU125" s="258" t="s">
        <v>85</v>
      </c>
      <c r="AV125" s="13" t="s">
        <v>78</v>
      </c>
      <c r="AW125" s="13" t="s">
        <v>36</v>
      </c>
      <c r="AX125" s="13" t="s">
        <v>73</v>
      </c>
      <c r="AY125" s="258" t="s">
        <v>126</v>
      </c>
    </row>
    <row r="126" s="11" customFormat="1">
      <c r="B126" s="226"/>
      <c r="C126" s="227"/>
      <c r="D126" s="228" t="s">
        <v>135</v>
      </c>
      <c r="E126" s="229" t="s">
        <v>21</v>
      </c>
      <c r="F126" s="230" t="s">
        <v>209</v>
      </c>
      <c r="G126" s="227"/>
      <c r="H126" s="231">
        <v>8</v>
      </c>
      <c r="I126" s="232"/>
      <c r="J126" s="227"/>
      <c r="K126" s="227"/>
      <c r="L126" s="233"/>
      <c r="M126" s="234"/>
      <c r="N126" s="235"/>
      <c r="O126" s="235"/>
      <c r="P126" s="235"/>
      <c r="Q126" s="235"/>
      <c r="R126" s="235"/>
      <c r="S126" s="235"/>
      <c r="T126" s="236"/>
      <c r="AT126" s="237" t="s">
        <v>135</v>
      </c>
      <c r="AU126" s="237" t="s">
        <v>85</v>
      </c>
      <c r="AV126" s="11" t="s">
        <v>85</v>
      </c>
      <c r="AW126" s="11" t="s">
        <v>36</v>
      </c>
      <c r="AX126" s="11" t="s">
        <v>78</v>
      </c>
      <c r="AY126" s="237" t="s">
        <v>126</v>
      </c>
    </row>
    <row r="127" s="10" customFormat="1" ht="29.88" customHeight="1">
      <c r="B127" s="198"/>
      <c r="C127" s="199"/>
      <c r="D127" s="200" t="s">
        <v>72</v>
      </c>
      <c r="E127" s="212" t="s">
        <v>133</v>
      </c>
      <c r="F127" s="212" t="s">
        <v>210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SUM(P128:P153)</f>
        <v>0</v>
      </c>
      <c r="Q127" s="206"/>
      <c r="R127" s="207">
        <f>SUM(R128:R153)</f>
        <v>26.147831529999998</v>
      </c>
      <c r="S127" s="206"/>
      <c r="T127" s="208">
        <f>SUM(T128:T153)</f>
        <v>0</v>
      </c>
      <c r="AR127" s="209" t="s">
        <v>78</v>
      </c>
      <c r="AT127" s="210" t="s">
        <v>72</v>
      </c>
      <c r="AU127" s="210" t="s">
        <v>78</v>
      </c>
      <c r="AY127" s="209" t="s">
        <v>126</v>
      </c>
      <c r="BK127" s="211">
        <f>SUM(BK128:BK153)</f>
        <v>0</v>
      </c>
    </row>
    <row r="128" s="1" customFormat="1" ht="16.5" customHeight="1">
      <c r="B128" s="46"/>
      <c r="C128" s="214" t="s">
        <v>10</v>
      </c>
      <c r="D128" s="214" t="s">
        <v>128</v>
      </c>
      <c r="E128" s="215" t="s">
        <v>211</v>
      </c>
      <c r="F128" s="216" t="s">
        <v>212</v>
      </c>
      <c r="G128" s="217" t="s">
        <v>131</v>
      </c>
      <c r="H128" s="218">
        <v>5.7599999999999998</v>
      </c>
      <c r="I128" s="219"/>
      <c r="J128" s="220">
        <f>ROUND(I128*H128,2)</f>
        <v>0</v>
      </c>
      <c r="K128" s="216" t="s">
        <v>132</v>
      </c>
      <c r="L128" s="72"/>
      <c r="M128" s="221" t="s">
        <v>21</v>
      </c>
      <c r="N128" s="222" t="s">
        <v>44</v>
      </c>
      <c r="O128" s="47"/>
      <c r="P128" s="223">
        <f>O128*H128</f>
        <v>0</v>
      </c>
      <c r="Q128" s="223">
        <v>2.45343</v>
      </c>
      <c r="R128" s="223">
        <f>Q128*H128</f>
        <v>14.1317568</v>
      </c>
      <c r="S128" s="223">
        <v>0</v>
      </c>
      <c r="T128" s="224">
        <f>S128*H128</f>
        <v>0</v>
      </c>
      <c r="AR128" s="24" t="s">
        <v>133</v>
      </c>
      <c r="AT128" s="24" t="s">
        <v>128</v>
      </c>
      <c r="AU128" s="24" t="s">
        <v>85</v>
      </c>
      <c r="AY128" s="24" t="s">
        <v>126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24" t="s">
        <v>78</v>
      </c>
      <c r="BK128" s="225">
        <f>ROUND(I128*H128,2)</f>
        <v>0</v>
      </c>
      <c r="BL128" s="24" t="s">
        <v>133</v>
      </c>
      <c r="BM128" s="24" t="s">
        <v>213</v>
      </c>
    </row>
    <row r="129" s="13" customFormat="1">
      <c r="B129" s="249"/>
      <c r="C129" s="250"/>
      <c r="D129" s="228" t="s">
        <v>135</v>
      </c>
      <c r="E129" s="251" t="s">
        <v>21</v>
      </c>
      <c r="F129" s="252" t="s">
        <v>214</v>
      </c>
      <c r="G129" s="250"/>
      <c r="H129" s="251" t="s">
        <v>21</v>
      </c>
      <c r="I129" s="253"/>
      <c r="J129" s="250"/>
      <c r="K129" s="250"/>
      <c r="L129" s="254"/>
      <c r="M129" s="255"/>
      <c r="N129" s="256"/>
      <c r="O129" s="256"/>
      <c r="P129" s="256"/>
      <c r="Q129" s="256"/>
      <c r="R129" s="256"/>
      <c r="S129" s="256"/>
      <c r="T129" s="257"/>
      <c r="AT129" s="258" t="s">
        <v>135</v>
      </c>
      <c r="AU129" s="258" t="s">
        <v>85</v>
      </c>
      <c r="AV129" s="13" t="s">
        <v>78</v>
      </c>
      <c r="AW129" s="13" t="s">
        <v>36</v>
      </c>
      <c r="AX129" s="13" t="s">
        <v>73</v>
      </c>
      <c r="AY129" s="258" t="s">
        <v>126</v>
      </c>
    </row>
    <row r="130" s="11" customFormat="1">
      <c r="B130" s="226"/>
      <c r="C130" s="227"/>
      <c r="D130" s="228" t="s">
        <v>135</v>
      </c>
      <c r="E130" s="229" t="s">
        <v>21</v>
      </c>
      <c r="F130" s="230" t="s">
        <v>215</v>
      </c>
      <c r="G130" s="227"/>
      <c r="H130" s="231">
        <v>5.7599999999999998</v>
      </c>
      <c r="I130" s="232"/>
      <c r="J130" s="227"/>
      <c r="K130" s="227"/>
      <c r="L130" s="233"/>
      <c r="M130" s="234"/>
      <c r="N130" s="235"/>
      <c r="O130" s="235"/>
      <c r="P130" s="235"/>
      <c r="Q130" s="235"/>
      <c r="R130" s="235"/>
      <c r="S130" s="235"/>
      <c r="T130" s="236"/>
      <c r="AT130" s="237" t="s">
        <v>135</v>
      </c>
      <c r="AU130" s="237" t="s">
        <v>85</v>
      </c>
      <c r="AV130" s="11" t="s">
        <v>85</v>
      </c>
      <c r="AW130" s="11" t="s">
        <v>36</v>
      </c>
      <c r="AX130" s="11" t="s">
        <v>78</v>
      </c>
      <c r="AY130" s="237" t="s">
        <v>126</v>
      </c>
    </row>
    <row r="131" s="1" customFormat="1" ht="25.5" customHeight="1">
      <c r="B131" s="46"/>
      <c r="C131" s="214" t="s">
        <v>216</v>
      </c>
      <c r="D131" s="214" t="s">
        <v>128</v>
      </c>
      <c r="E131" s="215" t="s">
        <v>217</v>
      </c>
      <c r="F131" s="216" t="s">
        <v>218</v>
      </c>
      <c r="G131" s="217" t="s">
        <v>176</v>
      </c>
      <c r="H131" s="218">
        <v>72</v>
      </c>
      <c r="I131" s="219"/>
      <c r="J131" s="220">
        <f>ROUND(I131*H131,2)</f>
        <v>0</v>
      </c>
      <c r="K131" s="216" t="s">
        <v>21</v>
      </c>
      <c r="L131" s="72"/>
      <c r="M131" s="221" t="s">
        <v>21</v>
      </c>
      <c r="N131" s="222" t="s">
        <v>44</v>
      </c>
      <c r="O131" s="47"/>
      <c r="P131" s="223">
        <f>O131*H131</f>
        <v>0</v>
      </c>
      <c r="Q131" s="223">
        <v>0.0085100000000000002</v>
      </c>
      <c r="R131" s="223">
        <f>Q131*H131</f>
        <v>0.61272000000000004</v>
      </c>
      <c r="S131" s="223">
        <v>0</v>
      </c>
      <c r="T131" s="224">
        <f>S131*H131</f>
        <v>0</v>
      </c>
      <c r="AR131" s="24" t="s">
        <v>133</v>
      </c>
      <c r="AT131" s="24" t="s">
        <v>128</v>
      </c>
      <c r="AU131" s="24" t="s">
        <v>85</v>
      </c>
      <c r="AY131" s="24" t="s">
        <v>126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24" t="s">
        <v>78</v>
      </c>
      <c r="BK131" s="225">
        <f>ROUND(I131*H131,2)</f>
        <v>0</v>
      </c>
      <c r="BL131" s="24" t="s">
        <v>133</v>
      </c>
      <c r="BM131" s="24" t="s">
        <v>219</v>
      </c>
    </row>
    <row r="132" s="13" customFormat="1">
      <c r="B132" s="249"/>
      <c r="C132" s="250"/>
      <c r="D132" s="228" t="s">
        <v>135</v>
      </c>
      <c r="E132" s="251" t="s">
        <v>21</v>
      </c>
      <c r="F132" s="252" t="s">
        <v>214</v>
      </c>
      <c r="G132" s="250"/>
      <c r="H132" s="251" t="s">
        <v>21</v>
      </c>
      <c r="I132" s="253"/>
      <c r="J132" s="250"/>
      <c r="K132" s="250"/>
      <c r="L132" s="254"/>
      <c r="M132" s="255"/>
      <c r="N132" s="256"/>
      <c r="O132" s="256"/>
      <c r="P132" s="256"/>
      <c r="Q132" s="256"/>
      <c r="R132" s="256"/>
      <c r="S132" s="256"/>
      <c r="T132" s="257"/>
      <c r="AT132" s="258" t="s">
        <v>135</v>
      </c>
      <c r="AU132" s="258" t="s">
        <v>85</v>
      </c>
      <c r="AV132" s="13" t="s">
        <v>78</v>
      </c>
      <c r="AW132" s="13" t="s">
        <v>36</v>
      </c>
      <c r="AX132" s="13" t="s">
        <v>73</v>
      </c>
      <c r="AY132" s="258" t="s">
        <v>126</v>
      </c>
    </row>
    <row r="133" s="11" customFormat="1">
      <c r="B133" s="226"/>
      <c r="C133" s="227"/>
      <c r="D133" s="228" t="s">
        <v>135</v>
      </c>
      <c r="E133" s="229" t="s">
        <v>21</v>
      </c>
      <c r="F133" s="230" t="s">
        <v>220</v>
      </c>
      <c r="G133" s="227"/>
      <c r="H133" s="231">
        <v>72</v>
      </c>
      <c r="I133" s="232"/>
      <c r="J133" s="227"/>
      <c r="K133" s="227"/>
      <c r="L133" s="233"/>
      <c r="M133" s="234"/>
      <c r="N133" s="235"/>
      <c r="O133" s="235"/>
      <c r="P133" s="235"/>
      <c r="Q133" s="235"/>
      <c r="R133" s="235"/>
      <c r="S133" s="235"/>
      <c r="T133" s="236"/>
      <c r="AT133" s="237" t="s">
        <v>135</v>
      </c>
      <c r="AU133" s="237" t="s">
        <v>85</v>
      </c>
      <c r="AV133" s="11" t="s">
        <v>85</v>
      </c>
      <c r="AW133" s="11" t="s">
        <v>36</v>
      </c>
      <c r="AX133" s="11" t="s">
        <v>78</v>
      </c>
      <c r="AY133" s="237" t="s">
        <v>126</v>
      </c>
    </row>
    <row r="134" s="1" customFormat="1" ht="16.5" customHeight="1">
      <c r="B134" s="46"/>
      <c r="C134" s="214" t="s">
        <v>221</v>
      </c>
      <c r="D134" s="214" t="s">
        <v>128</v>
      </c>
      <c r="E134" s="215" t="s">
        <v>222</v>
      </c>
      <c r="F134" s="216" t="s">
        <v>223</v>
      </c>
      <c r="G134" s="217" t="s">
        <v>164</v>
      </c>
      <c r="H134" s="218">
        <v>0.28399999999999997</v>
      </c>
      <c r="I134" s="219"/>
      <c r="J134" s="220">
        <f>ROUND(I134*H134,2)</f>
        <v>0</v>
      </c>
      <c r="K134" s="216" t="s">
        <v>132</v>
      </c>
      <c r="L134" s="72"/>
      <c r="M134" s="221" t="s">
        <v>21</v>
      </c>
      <c r="N134" s="222" t="s">
        <v>44</v>
      </c>
      <c r="O134" s="47"/>
      <c r="P134" s="223">
        <f>O134*H134</f>
        <v>0</v>
      </c>
      <c r="Q134" s="223">
        <v>1.06277</v>
      </c>
      <c r="R134" s="223">
        <f>Q134*H134</f>
        <v>0.30182667999999996</v>
      </c>
      <c r="S134" s="223">
        <v>0</v>
      </c>
      <c r="T134" s="224">
        <f>S134*H134</f>
        <v>0</v>
      </c>
      <c r="AR134" s="24" t="s">
        <v>133</v>
      </c>
      <c r="AT134" s="24" t="s">
        <v>128</v>
      </c>
      <c r="AU134" s="24" t="s">
        <v>85</v>
      </c>
      <c r="AY134" s="24" t="s">
        <v>126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24" t="s">
        <v>78</v>
      </c>
      <c r="BK134" s="225">
        <f>ROUND(I134*H134,2)</f>
        <v>0</v>
      </c>
      <c r="BL134" s="24" t="s">
        <v>133</v>
      </c>
      <c r="BM134" s="24" t="s">
        <v>224</v>
      </c>
    </row>
    <row r="135" s="13" customFormat="1">
      <c r="B135" s="249"/>
      <c r="C135" s="250"/>
      <c r="D135" s="228" t="s">
        <v>135</v>
      </c>
      <c r="E135" s="251" t="s">
        <v>21</v>
      </c>
      <c r="F135" s="252" t="s">
        <v>214</v>
      </c>
      <c r="G135" s="250"/>
      <c r="H135" s="251" t="s">
        <v>21</v>
      </c>
      <c r="I135" s="253"/>
      <c r="J135" s="250"/>
      <c r="K135" s="250"/>
      <c r="L135" s="254"/>
      <c r="M135" s="255"/>
      <c r="N135" s="256"/>
      <c r="O135" s="256"/>
      <c r="P135" s="256"/>
      <c r="Q135" s="256"/>
      <c r="R135" s="256"/>
      <c r="S135" s="256"/>
      <c r="T135" s="257"/>
      <c r="AT135" s="258" t="s">
        <v>135</v>
      </c>
      <c r="AU135" s="258" t="s">
        <v>85</v>
      </c>
      <c r="AV135" s="13" t="s">
        <v>78</v>
      </c>
      <c r="AW135" s="13" t="s">
        <v>36</v>
      </c>
      <c r="AX135" s="13" t="s">
        <v>73</v>
      </c>
      <c r="AY135" s="258" t="s">
        <v>126</v>
      </c>
    </row>
    <row r="136" s="13" customFormat="1">
      <c r="B136" s="249"/>
      <c r="C136" s="250"/>
      <c r="D136" s="228" t="s">
        <v>135</v>
      </c>
      <c r="E136" s="251" t="s">
        <v>21</v>
      </c>
      <c r="F136" s="252" t="s">
        <v>166</v>
      </c>
      <c r="G136" s="250"/>
      <c r="H136" s="251" t="s">
        <v>21</v>
      </c>
      <c r="I136" s="253"/>
      <c r="J136" s="250"/>
      <c r="K136" s="250"/>
      <c r="L136" s="254"/>
      <c r="M136" s="255"/>
      <c r="N136" s="256"/>
      <c r="O136" s="256"/>
      <c r="P136" s="256"/>
      <c r="Q136" s="256"/>
      <c r="R136" s="256"/>
      <c r="S136" s="256"/>
      <c r="T136" s="257"/>
      <c r="AT136" s="258" t="s">
        <v>135</v>
      </c>
      <c r="AU136" s="258" t="s">
        <v>85</v>
      </c>
      <c r="AV136" s="13" t="s">
        <v>78</v>
      </c>
      <c r="AW136" s="13" t="s">
        <v>36</v>
      </c>
      <c r="AX136" s="13" t="s">
        <v>73</v>
      </c>
      <c r="AY136" s="258" t="s">
        <v>126</v>
      </c>
    </row>
    <row r="137" s="11" customFormat="1">
      <c r="B137" s="226"/>
      <c r="C137" s="227"/>
      <c r="D137" s="228" t="s">
        <v>135</v>
      </c>
      <c r="E137" s="229" t="s">
        <v>21</v>
      </c>
      <c r="F137" s="230" t="s">
        <v>225</v>
      </c>
      <c r="G137" s="227"/>
      <c r="H137" s="231">
        <v>0.28399999999999997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AT137" s="237" t="s">
        <v>135</v>
      </c>
      <c r="AU137" s="237" t="s">
        <v>85</v>
      </c>
      <c r="AV137" s="11" t="s">
        <v>85</v>
      </c>
      <c r="AW137" s="11" t="s">
        <v>36</v>
      </c>
      <c r="AX137" s="11" t="s">
        <v>78</v>
      </c>
      <c r="AY137" s="237" t="s">
        <v>126</v>
      </c>
    </row>
    <row r="138" s="1" customFormat="1" ht="25.5" customHeight="1">
      <c r="B138" s="46"/>
      <c r="C138" s="214" t="s">
        <v>226</v>
      </c>
      <c r="D138" s="214" t="s">
        <v>128</v>
      </c>
      <c r="E138" s="215" t="s">
        <v>227</v>
      </c>
      <c r="F138" s="216" t="s">
        <v>228</v>
      </c>
      <c r="G138" s="217" t="s">
        <v>164</v>
      </c>
      <c r="H138" s="218">
        <v>3.7320000000000002</v>
      </c>
      <c r="I138" s="219"/>
      <c r="J138" s="220">
        <f>ROUND(I138*H138,2)</f>
        <v>0</v>
      </c>
      <c r="K138" s="216" t="s">
        <v>132</v>
      </c>
      <c r="L138" s="72"/>
      <c r="M138" s="221" t="s">
        <v>21</v>
      </c>
      <c r="N138" s="222" t="s">
        <v>44</v>
      </c>
      <c r="O138" s="47"/>
      <c r="P138" s="223">
        <f>O138*H138</f>
        <v>0</v>
      </c>
      <c r="Q138" s="223">
        <v>0.01221</v>
      </c>
      <c r="R138" s="223">
        <f>Q138*H138</f>
        <v>0.045567720000000006</v>
      </c>
      <c r="S138" s="223">
        <v>0</v>
      </c>
      <c r="T138" s="224">
        <f>S138*H138</f>
        <v>0</v>
      </c>
      <c r="AR138" s="24" t="s">
        <v>133</v>
      </c>
      <c r="AT138" s="24" t="s">
        <v>128</v>
      </c>
      <c r="AU138" s="24" t="s">
        <v>85</v>
      </c>
      <c r="AY138" s="24" t="s">
        <v>126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24" t="s">
        <v>78</v>
      </c>
      <c r="BK138" s="225">
        <f>ROUND(I138*H138,2)</f>
        <v>0</v>
      </c>
      <c r="BL138" s="24" t="s">
        <v>133</v>
      </c>
      <c r="BM138" s="24" t="s">
        <v>229</v>
      </c>
    </row>
    <row r="139" s="13" customFormat="1">
      <c r="B139" s="249"/>
      <c r="C139" s="250"/>
      <c r="D139" s="228" t="s">
        <v>135</v>
      </c>
      <c r="E139" s="251" t="s">
        <v>21</v>
      </c>
      <c r="F139" s="252" t="s">
        <v>230</v>
      </c>
      <c r="G139" s="250"/>
      <c r="H139" s="251" t="s">
        <v>21</v>
      </c>
      <c r="I139" s="253"/>
      <c r="J139" s="250"/>
      <c r="K139" s="250"/>
      <c r="L139" s="254"/>
      <c r="M139" s="255"/>
      <c r="N139" s="256"/>
      <c r="O139" s="256"/>
      <c r="P139" s="256"/>
      <c r="Q139" s="256"/>
      <c r="R139" s="256"/>
      <c r="S139" s="256"/>
      <c r="T139" s="257"/>
      <c r="AT139" s="258" t="s">
        <v>135</v>
      </c>
      <c r="AU139" s="258" t="s">
        <v>85</v>
      </c>
      <c r="AV139" s="13" t="s">
        <v>78</v>
      </c>
      <c r="AW139" s="13" t="s">
        <v>36</v>
      </c>
      <c r="AX139" s="13" t="s">
        <v>73</v>
      </c>
      <c r="AY139" s="258" t="s">
        <v>126</v>
      </c>
    </row>
    <row r="140" s="11" customFormat="1">
      <c r="B140" s="226"/>
      <c r="C140" s="227"/>
      <c r="D140" s="228" t="s">
        <v>135</v>
      </c>
      <c r="E140" s="229" t="s">
        <v>21</v>
      </c>
      <c r="F140" s="230" t="s">
        <v>231</v>
      </c>
      <c r="G140" s="227"/>
      <c r="H140" s="231">
        <v>1.3029999999999999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AT140" s="237" t="s">
        <v>135</v>
      </c>
      <c r="AU140" s="237" t="s">
        <v>85</v>
      </c>
      <c r="AV140" s="11" t="s">
        <v>85</v>
      </c>
      <c r="AW140" s="11" t="s">
        <v>36</v>
      </c>
      <c r="AX140" s="11" t="s">
        <v>73</v>
      </c>
      <c r="AY140" s="237" t="s">
        <v>126</v>
      </c>
    </row>
    <row r="141" s="13" customFormat="1">
      <c r="B141" s="249"/>
      <c r="C141" s="250"/>
      <c r="D141" s="228" t="s">
        <v>135</v>
      </c>
      <c r="E141" s="251" t="s">
        <v>21</v>
      </c>
      <c r="F141" s="252" t="s">
        <v>232</v>
      </c>
      <c r="G141" s="250"/>
      <c r="H141" s="251" t="s">
        <v>21</v>
      </c>
      <c r="I141" s="253"/>
      <c r="J141" s="250"/>
      <c r="K141" s="250"/>
      <c r="L141" s="254"/>
      <c r="M141" s="255"/>
      <c r="N141" s="256"/>
      <c r="O141" s="256"/>
      <c r="P141" s="256"/>
      <c r="Q141" s="256"/>
      <c r="R141" s="256"/>
      <c r="S141" s="256"/>
      <c r="T141" s="257"/>
      <c r="AT141" s="258" t="s">
        <v>135</v>
      </c>
      <c r="AU141" s="258" t="s">
        <v>85</v>
      </c>
      <c r="AV141" s="13" t="s">
        <v>78</v>
      </c>
      <c r="AW141" s="13" t="s">
        <v>36</v>
      </c>
      <c r="AX141" s="13" t="s">
        <v>73</v>
      </c>
      <c r="AY141" s="258" t="s">
        <v>126</v>
      </c>
    </row>
    <row r="142" s="11" customFormat="1">
      <c r="B142" s="226"/>
      <c r="C142" s="227"/>
      <c r="D142" s="228" t="s">
        <v>135</v>
      </c>
      <c r="E142" s="229" t="s">
        <v>21</v>
      </c>
      <c r="F142" s="230" t="s">
        <v>233</v>
      </c>
      <c r="G142" s="227"/>
      <c r="H142" s="231">
        <v>2.4289999999999998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AT142" s="237" t="s">
        <v>135</v>
      </c>
      <c r="AU142" s="237" t="s">
        <v>85</v>
      </c>
      <c r="AV142" s="11" t="s">
        <v>85</v>
      </c>
      <c r="AW142" s="11" t="s">
        <v>36</v>
      </c>
      <c r="AX142" s="11" t="s">
        <v>73</v>
      </c>
      <c r="AY142" s="237" t="s">
        <v>126</v>
      </c>
    </row>
    <row r="143" s="12" customFormat="1">
      <c r="B143" s="238"/>
      <c r="C143" s="239"/>
      <c r="D143" s="228" t="s">
        <v>135</v>
      </c>
      <c r="E143" s="240" t="s">
        <v>21</v>
      </c>
      <c r="F143" s="241" t="s">
        <v>155</v>
      </c>
      <c r="G143" s="239"/>
      <c r="H143" s="242">
        <v>3.7320000000000002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AT143" s="248" t="s">
        <v>135</v>
      </c>
      <c r="AU143" s="248" t="s">
        <v>85</v>
      </c>
      <c r="AV143" s="12" t="s">
        <v>133</v>
      </c>
      <c r="AW143" s="12" t="s">
        <v>36</v>
      </c>
      <c r="AX143" s="12" t="s">
        <v>78</v>
      </c>
      <c r="AY143" s="248" t="s">
        <v>126</v>
      </c>
    </row>
    <row r="144" s="1" customFormat="1" ht="16.5" customHeight="1">
      <c r="B144" s="46"/>
      <c r="C144" s="259" t="s">
        <v>234</v>
      </c>
      <c r="D144" s="259" t="s">
        <v>235</v>
      </c>
      <c r="E144" s="260" t="s">
        <v>236</v>
      </c>
      <c r="F144" s="261" t="s">
        <v>237</v>
      </c>
      <c r="G144" s="262" t="s">
        <v>164</v>
      </c>
      <c r="H144" s="263">
        <v>3.7320000000000002</v>
      </c>
      <c r="I144" s="264"/>
      <c r="J144" s="265">
        <f>ROUND(I144*H144,2)</f>
        <v>0</v>
      </c>
      <c r="K144" s="261" t="s">
        <v>132</v>
      </c>
      <c r="L144" s="266"/>
      <c r="M144" s="267" t="s">
        <v>21</v>
      </c>
      <c r="N144" s="268" t="s">
        <v>44</v>
      </c>
      <c r="O144" s="47"/>
      <c r="P144" s="223">
        <f>O144*H144</f>
        <v>0</v>
      </c>
      <c r="Q144" s="223">
        <v>1</v>
      </c>
      <c r="R144" s="223">
        <f>Q144*H144</f>
        <v>3.7320000000000002</v>
      </c>
      <c r="S144" s="223">
        <v>0</v>
      </c>
      <c r="T144" s="224">
        <f>S144*H144</f>
        <v>0</v>
      </c>
      <c r="AR144" s="24" t="s">
        <v>168</v>
      </c>
      <c r="AT144" s="24" t="s">
        <v>235</v>
      </c>
      <c r="AU144" s="24" t="s">
        <v>85</v>
      </c>
      <c r="AY144" s="24" t="s">
        <v>126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24" t="s">
        <v>78</v>
      </c>
      <c r="BK144" s="225">
        <f>ROUND(I144*H144,2)</f>
        <v>0</v>
      </c>
      <c r="BL144" s="24" t="s">
        <v>133</v>
      </c>
      <c r="BM144" s="24" t="s">
        <v>238</v>
      </c>
    </row>
    <row r="145" s="1" customFormat="1" ht="25.5" customHeight="1">
      <c r="B145" s="46"/>
      <c r="C145" s="214" t="s">
        <v>239</v>
      </c>
      <c r="D145" s="214" t="s">
        <v>128</v>
      </c>
      <c r="E145" s="215" t="s">
        <v>240</v>
      </c>
      <c r="F145" s="216" t="s">
        <v>241</v>
      </c>
      <c r="G145" s="217" t="s">
        <v>242</v>
      </c>
      <c r="H145" s="218">
        <v>45.5</v>
      </c>
      <c r="I145" s="219"/>
      <c r="J145" s="220">
        <f>ROUND(I145*H145,2)</f>
        <v>0</v>
      </c>
      <c r="K145" s="216" t="s">
        <v>132</v>
      </c>
      <c r="L145" s="72"/>
      <c r="M145" s="221" t="s">
        <v>21</v>
      </c>
      <c r="N145" s="222" t="s">
        <v>44</v>
      </c>
      <c r="O145" s="47"/>
      <c r="P145" s="223">
        <f>O145*H145</f>
        <v>0</v>
      </c>
      <c r="Q145" s="223">
        <v>0.02257</v>
      </c>
      <c r="R145" s="223">
        <f>Q145*H145</f>
        <v>1.0269349999999999</v>
      </c>
      <c r="S145" s="223">
        <v>0</v>
      </c>
      <c r="T145" s="224">
        <f>S145*H145</f>
        <v>0</v>
      </c>
      <c r="AR145" s="24" t="s">
        <v>133</v>
      </c>
      <c r="AT145" s="24" t="s">
        <v>128</v>
      </c>
      <c r="AU145" s="24" t="s">
        <v>85</v>
      </c>
      <c r="AY145" s="24" t="s">
        <v>126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24" t="s">
        <v>78</v>
      </c>
      <c r="BK145" s="225">
        <f>ROUND(I145*H145,2)</f>
        <v>0</v>
      </c>
      <c r="BL145" s="24" t="s">
        <v>133</v>
      </c>
      <c r="BM145" s="24" t="s">
        <v>243</v>
      </c>
    </row>
    <row r="146" s="11" customFormat="1">
      <c r="B146" s="226"/>
      <c r="C146" s="227"/>
      <c r="D146" s="228" t="s">
        <v>135</v>
      </c>
      <c r="E146" s="229" t="s">
        <v>21</v>
      </c>
      <c r="F146" s="230" t="s">
        <v>244</v>
      </c>
      <c r="G146" s="227"/>
      <c r="H146" s="231">
        <v>45.5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AT146" s="237" t="s">
        <v>135</v>
      </c>
      <c r="AU146" s="237" t="s">
        <v>85</v>
      </c>
      <c r="AV146" s="11" t="s">
        <v>85</v>
      </c>
      <c r="AW146" s="11" t="s">
        <v>36</v>
      </c>
      <c r="AX146" s="11" t="s">
        <v>78</v>
      </c>
      <c r="AY146" s="237" t="s">
        <v>126</v>
      </c>
    </row>
    <row r="147" s="1" customFormat="1" ht="16.5" customHeight="1">
      <c r="B147" s="46"/>
      <c r="C147" s="214" t="s">
        <v>9</v>
      </c>
      <c r="D147" s="214" t="s">
        <v>128</v>
      </c>
      <c r="E147" s="215" t="s">
        <v>245</v>
      </c>
      <c r="F147" s="216" t="s">
        <v>246</v>
      </c>
      <c r="G147" s="217" t="s">
        <v>131</v>
      </c>
      <c r="H147" s="218">
        <v>2.3889999999999998</v>
      </c>
      <c r="I147" s="219"/>
      <c r="J147" s="220">
        <f>ROUND(I147*H147,2)</f>
        <v>0</v>
      </c>
      <c r="K147" s="216" t="s">
        <v>132</v>
      </c>
      <c r="L147" s="72"/>
      <c r="M147" s="221" t="s">
        <v>21</v>
      </c>
      <c r="N147" s="222" t="s">
        <v>44</v>
      </c>
      <c r="O147" s="47"/>
      <c r="P147" s="223">
        <f>O147*H147</f>
        <v>0</v>
      </c>
      <c r="Q147" s="223">
        <v>2.4533999999999998</v>
      </c>
      <c r="R147" s="223">
        <f>Q147*H147</f>
        <v>5.8611725999999988</v>
      </c>
      <c r="S147" s="223">
        <v>0</v>
      </c>
      <c r="T147" s="224">
        <f>S147*H147</f>
        <v>0</v>
      </c>
      <c r="AR147" s="24" t="s">
        <v>133</v>
      </c>
      <c r="AT147" s="24" t="s">
        <v>128</v>
      </c>
      <c r="AU147" s="24" t="s">
        <v>85</v>
      </c>
      <c r="AY147" s="24" t="s">
        <v>126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24" t="s">
        <v>78</v>
      </c>
      <c r="BK147" s="225">
        <f>ROUND(I147*H147,2)</f>
        <v>0</v>
      </c>
      <c r="BL147" s="24" t="s">
        <v>133</v>
      </c>
      <c r="BM147" s="24" t="s">
        <v>247</v>
      </c>
    </row>
    <row r="148" s="11" customFormat="1">
      <c r="B148" s="226"/>
      <c r="C148" s="227"/>
      <c r="D148" s="228" t="s">
        <v>135</v>
      </c>
      <c r="E148" s="229" t="s">
        <v>21</v>
      </c>
      <c r="F148" s="230" t="s">
        <v>248</v>
      </c>
      <c r="G148" s="227"/>
      <c r="H148" s="231">
        <v>2.3889999999999998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AT148" s="237" t="s">
        <v>135</v>
      </c>
      <c r="AU148" s="237" t="s">
        <v>85</v>
      </c>
      <c r="AV148" s="11" t="s">
        <v>85</v>
      </c>
      <c r="AW148" s="11" t="s">
        <v>36</v>
      </c>
      <c r="AX148" s="11" t="s">
        <v>78</v>
      </c>
      <c r="AY148" s="237" t="s">
        <v>126</v>
      </c>
    </row>
    <row r="149" s="1" customFormat="1" ht="16.5" customHeight="1">
      <c r="B149" s="46"/>
      <c r="C149" s="214" t="s">
        <v>249</v>
      </c>
      <c r="D149" s="214" t="s">
        <v>128</v>
      </c>
      <c r="E149" s="215" t="s">
        <v>250</v>
      </c>
      <c r="F149" s="216" t="s">
        <v>251</v>
      </c>
      <c r="G149" s="217" t="s">
        <v>176</v>
      </c>
      <c r="H149" s="218">
        <v>11.375</v>
      </c>
      <c r="I149" s="219"/>
      <c r="J149" s="220">
        <f>ROUND(I149*H149,2)</f>
        <v>0</v>
      </c>
      <c r="K149" s="216" t="s">
        <v>132</v>
      </c>
      <c r="L149" s="72"/>
      <c r="M149" s="221" t="s">
        <v>21</v>
      </c>
      <c r="N149" s="222" t="s">
        <v>44</v>
      </c>
      <c r="O149" s="47"/>
      <c r="P149" s="223">
        <f>O149*H149</f>
        <v>0</v>
      </c>
      <c r="Q149" s="223">
        <v>0.0051900000000000002</v>
      </c>
      <c r="R149" s="223">
        <f>Q149*H149</f>
        <v>0.059036249999999998</v>
      </c>
      <c r="S149" s="223">
        <v>0</v>
      </c>
      <c r="T149" s="224">
        <f>S149*H149</f>
        <v>0</v>
      </c>
      <c r="AR149" s="24" t="s">
        <v>133</v>
      </c>
      <c r="AT149" s="24" t="s">
        <v>128</v>
      </c>
      <c r="AU149" s="24" t="s">
        <v>85</v>
      </c>
      <c r="AY149" s="24" t="s">
        <v>126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24" t="s">
        <v>78</v>
      </c>
      <c r="BK149" s="225">
        <f>ROUND(I149*H149,2)</f>
        <v>0</v>
      </c>
      <c r="BL149" s="24" t="s">
        <v>133</v>
      </c>
      <c r="BM149" s="24" t="s">
        <v>252</v>
      </c>
    </row>
    <row r="150" s="11" customFormat="1">
      <c r="B150" s="226"/>
      <c r="C150" s="227"/>
      <c r="D150" s="228" t="s">
        <v>135</v>
      </c>
      <c r="E150" s="229" t="s">
        <v>21</v>
      </c>
      <c r="F150" s="230" t="s">
        <v>253</v>
      </c>
      <c r="G150" s="227"/>
      <c r="H150" s="231">
        <v>11.375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AT150" s="237" t="s">
        <v>135</v>
      </c>
      <c r="AU150" s="237" t="s">
        <v>85</v>
      </c>
      <c r="AV150" s="11" t="s">
        <v>85</v>
      </c>
      <c r="AW150" s="11" t="s">
        <v>36</v>
      </c>
      <c r="AX150" s="11" t="s">
        <v>78</v>
      </c>
      <c r="AY150" s="237" t="s">
        <v>126</v>
      </c>
    </row>
    <row r="151" s="1" customFormat="1" ht="16.5" customHeight="1">
      <c r="B151" s="46"/>
      <c r="C151" s="214" t="s">
        <v>254</v>
      </c>
      <c r="D151" s="214" t="s">
        <v>128</v>
      </c>
      <c r="E151" s="215" t="s">
        <v>255</v>
      </c>
      <c r="F151" s="216" t="s">
        <v>256</v>
      </c>
      <c r="G151" s="217" t="s">
        <v>176</v>
      </c>
      <c r="H151" s="218">
        <v>11.375</v>
      </c>
      <c r="I151" s="219"/>
      <c r="J151" s="220">
        <f>ROUND(I151*H151,2)</f>
        <v>0</v>
      </c>
      <c r="K151" s="216" t="s">
        <v>132</v>
      </c>
      <c r="L151" s="72"/>
      <c r="M151" s="221" t="s">
        <v>21</v>
      </c>
      <c r="N151" s="222" t="s">
        <v>44</v>
      </c>
      <c r="O151" s="47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AR151" s="24" t="s">
        <v>133</v>
      </c>
      <c r="AT151" s="24" t="s">
        <v>128</v>
      </c>
      <c r="AU151" s="24" t="s">
        <v>85</v>
      </c>
      <c r="AY151" s="24" t="s">
        <v>126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24" t="s">
        <v>78</v>
      </c>
      <c r="BK151" s="225">
        <f>ROUND(I151*H151,2)</f>
        <v>0</v>
      </c>
      <c r="BL151" s="24" t="s">
        <v>133</v>
      </c>
      <c r="BM151" s="24" t="s">
        <v>257</v>
      </c>
    </row>
    <row r="152" s="1" customFormat="1" ht="16.5" customHeight="1">
      <c r="B152" s="46"/>
      <c r="C152" s="214" t="s">
        <v>258</v>
      </c>
      <c r="D152" s="214" t="s">
        <v>128</v>
      </c>
      <c r="E152" s="215" t="s">
        <v>259</v>
      </c>
      <c r="F152" s="216" t="s">
        <v>260</v>
      </c>
      <c r="G152" s="217" t="s">
        <v>164</v>
      </c>
      <c r="H152" s="218">
        <v>0.35799999999999998</v>
      </c>
      <c r="I152" s="219"/>
      <c r="J152" s="220">
        <f>ROUND(I152*H152,2)</f>
        <v>0</v>
      </c>
      <c r="K152" s="216" t="s">
        <v>132</v>
      </c>
      <c r="L152" s="72"/>
      <c r="M152" s="221" t="s">
        <v>21</v>
      </c>
      <c r="N152" s="222" t="s">
        <v>44</v>
      </c>
      <c r="O152" s="47"/>
      <c r="P152" s="223">
        <f>O152*H152</f>
        <v>0</v>
      </c>
      <c r="Q152" s="223">
        <v>1.0525599999999999</v>
      </c>
      <c r="R152" s="223">
        <f>Q152*H152</f>
        <v>0.37681647999999995</v>
      </c>
      <c r="S152" s="223">
        <v>0</v>
      </c>
      <c r="T152" s="224">
        <f>S152*H152</f>
        <v>0</v>
      </c>
      <c r="AR152" s="24" t="s">
        <v>133</v>
      </c>
      <c r="AT152" s="24" t="s">
        <v>128</v>
      </c>
      <c r="AU152" s="24" t="s">
        <v>85</v>
      </c>
      <c r="AY152" s="24" t="s">
        <v>126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24" t="s">
        <v>78</v>
      </c>
      <c r="BK152" s="225">
        <f>ROUND(I152*H152,2)</f>
        <v>0</v>
      </c>
      <c r="BL152" s="24" t="s">
        <v>133</v>
      </c>
      <c r="BM152" s="24" t="s">
        <v>261</v>
      </c>
    </row>
    <row r="153" s="11" customFormat="1">
      <c r="B153" s="226"/>
      <c r="C153" s="227"/>
      <c r="D153" s="228" t="s">
        <v>135</v>
      </c>
      <c r="E153" s="229" t="s">
        <v>21</v>
      </c>
      <c r="F153" s="230" t="s">
        <v>262</v>
      </c>
      <c r="G153" s="227"/>
      <c r="H153" s="231">
        <v>0.35799999999999998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AT153" s="237" t="s">
        <v>135</v>
      </c>
      <c r="AU153" s="237" t="s">
        <v>85</v>
      </c>
      <c r="AV153" s="11" t="s">
        <v>85</v>
      </c>
      <c r="AW153" s="11" t="s">
        <v>36</v>
      </c>
      <c r="AX153" s="11" t="s">
        <v>78</v>
      </c>
      <c r="AY153" s="237" t="s">
        <v>126</v>
      </c>
    </row>
    <row r="154" s="10" customFormat="1" ht="29.88" customHeight="1">
      <c r="B154" s="198"/>
      <c r="C154" s="199"/>
      <c r="D154" s="200" t="s">
        <v>72</v>
      </c>
      <c r="E154" s="212" t="s">
        <v>156</v>
      </c>
      <c r="F154" s="212" t="s">
        <v>263</v>
      </c>
      <c r="G154" s="199"/>
      <c r="H154" s="199"/>
      <c r="I154" s="202"/>
      <c r="J154" s="213">
        <f>BK154</f>
        <v>0</v>
      </c>
      <c r="K154" s="199"/>
      <c r="L154" s="204"/>
      <c r="M154" s="205"/>
      <c r="N154" s="206"/>
      <c r="O154" s="206"/>
      <c r="P154" s="207">
        <f>SUM(P155:P249)</f>
        <v>0</v>
      </c>
      <c r="Q154" s="206"/>
      <c r="R154" s="207">
        <f>SUM(R155:R249)</f>
        <v>31.383940060000004</v>
      </c>
      <c r="S154" s="206"/>
      <c r="T154" s="208">
        <f>SUM(T155:T249)</f>
        <v>0</v>
      </c>
      <c r="AR154" s="209" t="s">
        <v>78</v>
      </c>
      <c r="AT154" s="210" t="s">
        <v>72</v>
      </c>
      <c r="AU154" s="210" t="s">
        <v>78</v>
      </c>
      <c r="AY154" s="209" t="s">
        <v>126</v>
      </c>
      <c r="BK154" s="211">
        <f>SUM(BK155:BK249)</f>
        <v>0</v>
      </c>
    </row>
    <row r="155" s="1" customFormat="1" ht="16.5" customHeight="1">
      <c r="B155" s="46"/>
      <c r="C155" s="214" t="s">
        <v>264</v>
      </c>
      <c r="D155" s="214" t="s">
        <v>128</v>
      </c>
      <c r="E155" s="215" t="s">
        <v>265</v>
      </c>
      <c r="F155" s="216" t="s">
        <v>266</v>
      </c>
      <c r="G155" s="217" t="s">
        <v>176</v>
      </c>
      <c r="H155" s="218">
        <v>10</v>
      </c>
      <c r="I155" s="219"/>
      <c r="J155" s="220">
        <f>ROUND(I155*H155,2)</f>
        <v>0</v>
      </c>
      <c r="K155" s="216" t="s">
        <v>132</v>
      </c>
      <c r="L155" s="72"/>
      <c r="M155" s="221" t="s">
        <v>21</v>
      </c>
      <c r="N155" s="222" t="s">
        <v>44</v>
      </c>
      <c r="O155" s="47"/>
      <c r="P155" s="223">
        <f>O155*H155</f>
        <v>0</v>
      </c>
      <c r="Q155" s="223">
        <v>0.040000000000000001</v>
      </c>
      <c r="R155" s="223">
        <f>Q155*H155</f>
        <v>0.40000000000000002</v>
      </c>
      <c r="S155" s="223">
        <v>0</v>
      </c>
      <c r="T155" s="224">
        <f>S155*H155</f>
        <v>0</v>
      </c>
      <c r="AR155" s="24" t="s">
        <v>133</v>
      </c>
      <c r="AT155" s="24" t="s">
        <v>128</v>
      </c>
      <c r="AU155" s="24" t="s">
        <v>85</v>
      </c>
      <c r="AY155" s="24" t="s">
        <v>126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24" t="s">
        <v>78</v>
      </c>
      <c r="BK155" s="225">
        <f>ROUND(I155*H155,2)</f>
        <v>0</v>
      </c>
      <c r="BL155" s="24" t="s">
        <v>133</v>
      </c>
      <c r="BM155" s="24" t="s">
        <v>267</v>
      </c>
    </row>
    <row r="156" s="1" customFormat="1" ht="16.5" customHeight="1">
      <c r="B156" s="46"/>
      <c r="C156" s="214" t="s">
        <v>268</v>
      </c>
      <c r="D156" s="214" t="s">
        <v>128</v>
      </c>
      <c r="E156" s="215" t="s">
        <v>269</v>
      </c>
      <c r="F156" s="216" t="s">
        <v>270</v>
      </c>
      <c r="G156" s="217" t="s">
        <v>176</v>
      </c>
      <c r="H156" s="218">
        <v>206.11699999999999</v>
      </c>
      <c r="I156" s="219"/>
      <c r="J156" s="220">
        <f>ROUND(I156*H156,2)</f>
        <v>0</v>
      </c>
      <c r="K156" s="216" t="s">
        <v>132</v>
      </c>
      <c r="L156" s="72"/>
      <c r="M156" s="221" t="s">
        <v>21</v>
      </c>
      <c r="N156" s="222" t="s">
        <v>44</v>
      </c>
      <c r="O156" s="47"/>
      <c r="P156" s="223">
        <f>O156*H156</f>
        <v>0</v>
      </c>
      <c r="Q156" s="223">
        <v>0.0064999999999999997</v>
      </c>
      <c r="R156" s="223">
        <f>Q156*H156</f>
        <v>1.3397604999999999</v>
      </c>
      <c r="S156" s="223">
        <v>0</v>
      </c>
      <c r="T156" s="224">
        <f>S156*H156</f>
        <v>0</v>
      </c>
      <c r="AR156" s="24" t="s">
        <v>133</v>
      </c>
      <c r="AT156" s="24" t="s">
        <v>128</v>
      </c>
      <c r="AU156" s="24" t="s">
        <v>85</v>
      </c>
      <c r="AY156" s="24" t="s">
        <v>126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24" t="s">
        <v>78</v>
      </c>
      <c r="BK156" s="225">
        <f>ROUND(I156*H156,2)</f>
        <v>0</v>
      </c>
      <c r="BL156" s="24" t="s">
        <v>133</v>
      </c>
      <c r="BM156" s="24" t="s">
        <v>271</v>
      </c>
    </row>
    <row r="157" s="13" customFormat="1">
      <c r="B157" s="249"/>
      <c r="C157" s="250"/>
      <c r="D157" s="228" t="s">
        <v>135</v>
      </c>
      <c r="E157" s="251" t="s">
        <v>21</v>
      </c>
      <c r="F157" s="252" t="s">
        <v>272</v>
      </c>
      <c r="G157" s="250"/>
      <c r="H157" s="251" t="s">
        <v>21</v>
      </c>
      <c r="I157" s="253"/>
      <c r="J157" s="250"/>
      <c r="K157" s="250"/>
      <c r="L157" s="254"/>
      <c r="M157" s="255"/>
      <c r="N157" s="256"/>
      <c r="O157" s="256"/>
      <c r="P157" s="256"/>
      <c r="Q157" s="256"/>
      <c r="R157" s="256"/>
      <c r="S157" s="256"/>
      <c r="T157" s="257"/>
      <c r="AT157" s="258" t="s">
        <v>135</v>
      </c>
      <c r="AU157" s="258" t="s">
        <v>85</v>
      </c>
      <c r="AV157" s="13" t="s">
        <v>78</v>
      </c>
      <c r="AW157" s="13" t="s">
        <v>36</v>
      </c>
      <c r="AX157" s="13" t="s">
        <v>73</v>
      </c>
      <c r="AY157" s="258" t="s">
        <v>126</v>
      </c>
    </row>
    <row r="158" s="11" customFormat="1">
      <c r="B158" s="226"/>
      <c r="C158" s="227"/>
      <c r="D158" s="228" t="s">
        <v>135</v>
      </c>
      <c r="E158" s="229" t="s">
        <v>21</v>
      </c>
      <c r="F158" s="230" t="s">
        <v>273</v>
      </c>
      <c r="G158" s="227"/>
      <c r="H158" s="231">
        <v>10.800000000000001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AT158" s="237" t="s">
        <v>135</v>
      </c>
      <c r="AU158" s="237" t="s">
        <v>85</v>
      </c>
      <c r="AV158" s="11" t="s">
        <v>85</v>
      </c>
      <c r="AW158" s="11" t="s">
        <v>36</v>
      </c>
      <c r="AX158" s="11" t="s">
        <v>73</v>
      </c>
      <c r="AY158" s="237" t="s">
        <v>126</v>
      </c>
    </row>
    <row r="159" s="11" customFormat="1">
      <c r="B159" s="226"/>
      <c r="C159" s="227"/>
      <c r="D159" s="228" t="s">
        <v>135</v>
      </c>
      <c r="E159" s="229" t="s">
        <v>21</v>
      </c>
      <c r="F159" s="230" t="s">
        <v>274</v>
      </c>
      <c r="G159" s="227"/>
      <c r="H159" s="231">
        <v>21.356000000000002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AT159" s="237" t="s">
        <v>135</v>
      </c>
      <c r="AU159" s="237" t="s">
        <v>85</v>
      </c>
      <c r="AV159" s="11" t="s">
        <v>85</v>
      </c>
      <c r="AW159" s="11" t="s">
        <v>36</v>
      </c>
      <c r="AX159" s="11" t="s">
        <v>73</v>
      </c>
      <c r="AY159" s="237" t="s">
        <v>126</v>
      </c>
    </row>
    <row r="160" s="11" customFormat="1">
      <c r="B160" s="226"/>
      <c r="C160" s="227"/>
      <c r="D160" s="228" t="s">
        <v>135</v>
      </c>
      <c r="E160" s="229" t="s">
        <v>21</v>
      </c>
      <c r="F160" s="230" t="s">
        <v>275</v>
      </c>
      <c r="G160" s="227"/>
      <c r="H160" s="231">
        <v>19.600000000000001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AT160" s="237" t="s">
        <v>135</v>
      </c>
      <c r="AU160" s="237" t="s">
        <v>85</v>
      </c>
      <c r="AV160" s="11" t="s">
        <v>85</v>
      </c>
      <c r="AW160" s="11" t="s">
        <v>36</v>
      </c>
      <c r="AX160" s="11" t="s">
        <v>73</v>
      </c>
      <c r="AY160" s="237" t="s">
        <v>126</v>
      </c>
    </row>
    <row r="161" s="11" customFormat="1">
      <c r="B161" s="226"/>
      <c r="C161" s="227"/>
      <c r="D161" s="228" t="s">
        <v>135</v>
      </c>
      <c r="E161" s="229" t="s">
        <v>21</v>
      </c>
      <c r="F161" s="230" t="s">
        <v>274</v>
      </c>
      <c r="G161" s="227"/>
      <c r="H161" s="231">
        <v>21.356000000000002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AT161" s="237" t="s">
        <v>135</v>
      </c>
      <c r="AU161" s="237" t="s">
        <v>85</v>
      </c>
      <c r="AV161" s="11" t="s">
        <v>85</v>
      </c>
      <c r="AW161" s="11" t="s">
        <v>36</v>
      </c>
      <c r="AX161" s="11" t="s">
        <v>73</v>
      </c>
      <c r="AY161" s="237" t="s">
        <v>126</v>
      </c>
    </row>
    <row r="162" s="11" customFormat="1">
      <c r="B162" s="226"/>
      <c r="C162" s="227"/>
      <c r="D162" s="228" t="s">
        <v>135</v>
      </c>
      <c r="E162" s="229" t="s">
        <v>21</v>
      </c>
      <c r="F162" s="230" t="s">
        <v>276</v>
      </c>
      <c r="G162" s="227"/>
      <c r="H162" s="231">
        <v>-1.3999999999999999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AT162" s="237" t="s">
        <v>135</v>
      </c>
      <c r="AU162" s="237" t="s">
        <v>85</v>
      </c>
      <c r="AV162" s="11" t="s">
        <v>85</v>
      </c>
      <c r="AW162" s="11" t="s">
        <v>36</v>
      </c>
      <c r="AX162" s="11" t="s">
        <v>73</v>
      </c>
      <c r="AY162" s="237" t="s">
        <v>126</v>
      </c>
    </row>
    <row r="163" s="11" customFormat="1">
      <c r="B163" s="226"/>
      <c r="C163" s="227"/>
      <c r="D163" s="228" t="s">
        <v>135</v>
      </c>
      <c r="E163" s="229" t="s">
        <v>21</v>
      </c>
      <c r="F163" s="230" t="s">
        <v>200</v>
      </c>
      <c r="G163" s="227"/>
      <c r="H163" s="231">
        <v>-4.9450000000000003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AT163" s="237" t="s">
        <v>135</v>
      </c>
      <c r="AU163" s="237" t="s">
        <v>85</v>
      </c>
      <c r="AV163" s="11" t="s">
        <v>85</v>
      </c>
      <c r="AW163" s="11" t="s">
        <v>36</v>
      </c>
      <c r="AX163" s="11" t="s">
        <v>73</v>
      </c>
      <c r="AY163" s="237" t="s">
        <v>126</v>
      </c>
    </row>
    <row r="164" s="11" customFormat="1">
      <c r="B164" s="226"/>
      <c r="C164" s="227"/>
      <c r="D164" s="228" t="s">
        <v>135</v>
      </c>
      <c r="E164" s="229" t="s">
        <v>21</v>
      </c>
      <c r="F164" s="230" t="s">
        <v>277</v>
      </c>
      <c r="G164" s="227"/>
      <c r="H164" s="231">
        <v>1.6499999999999999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AT164" s="237" t="s">
        <v>135</v>
      </c>
      <c r="AU164" s="237" t="s">
        <v>85</v>
      </c>
      <c r="AV164" s="11" t="s">
        <v>85</v>
      </c>
      <c r="AW164" s="11" t="s">
        <v>36</v>
      </c>
      <c r="AX164" s="11" t="s">
        <v>73</v>
      </c>
      <c r="AY164" s="237" t="s">
        <v>126</v>
      </c>
    </row>
    <row r="165" s="13" customFormat="1">
      <c r="B165" s="249"/>
      <c r="C165" s="250"/>
      <c r="D165" s="228" t="s">
        <v>135</v>
      </c>
      <c r="E165" s="251" t="s">
        <v>21</v>
      </c>
      <c r="F165" s="252" t="s">
        <v>278</v>
      </c>
      <c r="G165" s="250"/>
      <c r="H165" s="251" t="s">
        <v>21</v>
      </c>
      <c r="I165" s="253"/>
      <c r="J165" s="250"/>
      <c r="K165" s="250"/>
      <c r="L165" s="254"/>
      <c r="M165" s="255"/>
      <c r="N165" s="256"/>
      <c r="O165" s="256"/>
      <c r="P165" s="256"/>
      <c r="Q165" s="256"/>
      <c r="R165" s="256"/>
      <c r="S165" s="256"/>
      <c r="T165" s="257"/>
      <c r="AT165" s="258" t="s">
        <v>135</v>
      </c>
      <c r="AU165" s="258" t="s">
        <v>85</v>
      </c>
      <c r="AV165" s="13" t="s">
        <v>78</v>
      </c>
      <c r="AW165" s="13" t="s">
        <v>36</v>
      </c>
      <c r="AX165" s="13" t="s">
        <v>73</v>
      </c>
      <c r="AY165" s="258" t="s">
        <v>126</v>
      </c>
    </row>
    <row r="166" s="11" customFormat="1">
      <c r="B166" s="226"/>
      <c r="C166" s="227"/>
      <c r="D166" s="228" t="s">
        <v>135</v>
      </c>
      <c r="E166" s="229" t="s">
        <v>21</v>
      </c>
      <c r="F166" s="230" t="s">
        <v>279</v>
      </c>
      <c r="G166" s="227"/>
      <c r="H166" s="231">
        <v>49.950000000000003</v>
      </c>
      <c r="I166" s="232"/>
      <c r="J166" s="227"/>
      <c r="K166" s="227"/>
      <c r="L166" s="233"/>
      <c r="M166" s="234"/>
      <c r="N166" s="235"/>
      <c r="O166" s="235"/>
      <c r="P166" s="235"/>
      <c r="Q166" s="235"/>
      <c r="R166" s="235"/>
      <c r="S166" s="235"/>
      <c r="T166" s="236"/>
      <c r="AT166" s="237" t="s">
        <v>135</v>
      </c>
      <c r="AU166" s="237" t="s">
        <v>85</v>
      </c>
      <c r="AV166" s="11" t="s">
        <v>85</v>
      </c>
      <c r="AW166" s="11" t="s">
        <v>36</v>
      </c>
      <c r="AX166" s="11" t="s">
        <v>73</v>
      </c>
      <c r="AY166" s="237" t="s">
        <v>126</v>
      </c>
    </row>
    <row r="167" s="11" customFormat="1">
      <c r="B167" s="226"/>
      <c r="C167" s="227"/>
      <c r="D167" s="228" t="s">
        <v>135</v>
      </c>
      <c r="E167" s="229" t="s">
        <v>21</v>
      </c>
      <c r="F167" s="230" t="s">
        <v>280</v>
      </c>
      <c r="G167" s="227"/>
      <c r="H167" s="231">
        <v>25.289999999999999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AT167" s="237" t="s">
        <v>135</v>
      </c>
      <c r="AU167" s="237" t="s">
        <v>85</v>
      </c>
      <c r="AV167" s="11" t="s">
        <v>85</v>
      </c>
      <c r="AW167" s="11" t="s">
        <v>36</v>
      </c>
      <c r="AX167" s="11" t="s">
        <v>73</v>
      </c>
      <c r="AY167" s="237" t="s">
        <v>126</v>
      </c>
    </row>
    <row r="168" s="11" customFormat="1">
      <c r="B168" s="226"/>
      <c r="C168" s="227"/>
      <c r="D168" s="228" t="s">
        <v>135</v>
      </c>
      <c r="E168" s="229" t="s">
        <v>21</v>
      </c>
      <c r="F168" s="230" t="s">
        <v>279</v>
      </c>
      <c r="G168" s="227"/>
      <c r="H168" s="231">
        <v>49.950000000000003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AT168" s="237" t="s">
        <v>135</v>
      </c>
      <c r="AU168" s="237" t="s">
        <v>85</v>
      </c>
      <c r="AV168" s="11" t="s">
        <v>85</v>
      </c>
      <c r="AW168" s="11" t="s">
        <v>36</v>
      </c>
      <c r="AX168" s="11" t="s">
        <v>73</v>
      </c>
      <c r="AY168" s="237" t="s">
        <v>126</v>
      </c>
    </row>
    <row r="169" s="11" customFormat="1">
      <c r="B169" s="226"/>
      <c r="C169" s="227"/>
      <c r="D169" s="228" t="s">
        <v>135</v>
      </c>
      <c r="E169" s="229" t="s">
        <v>21</v>
      </c>
      <c r="F169" s="230" t="s">
        <v>280</v>
      </c>
      <c r="G169" s="227"/>
      <c r="H169" s="231">
        <v>25.289999999999999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AT169" s="237" t="s">
        <v>135</v>
      </c>
      <c r="AU169" s="237" t="s">
        <v>85</v>
      </c>
      <c r="AV169" s="11" t="s">
        <v>85</v>
      </c>
      <c r="AW169" s="11" t="s">
        <v>36</v>
      </c>
      <c r="AX169" s="11" t="s">
        <v>73</v>
      </c>
      <c r="AY169" s="237" t="s">
        <v>126</v>
      </c>
    </row>
    <row r="170" s="11" customFormat="1">
      <c r="B170" s="226"/>
      <c r="C170" s="227"/>
      <c r="D170" s="228" t="s">
        <v>135</v>
      </c>
      <c r="E170" s="229" t="s">
        <v>21</v>
      </c>
      <c r="F170" s="230" t="s">
        <v>201</v>
      </c>
      <c r="G170" s="227"/>
      <c r="H170" s="231">
        <v>-5.75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AT170" s="237" t="s">
        <v>135</v>
      </c>
      <c r="AU170" s="237" t="s">
        <v>85</v>
      </c>
      <c r="AV170" s="11" t="s">
        <v>85</v>
      </c>
      <c r="AW170" s="11" t="s">
        <v>36</v>
      </c>
      <c r="AX170" s="11" t="s">
        <v>73</v>
      </c>
      <c r="AY170" s="237" t="s">
        <v>126</v>
      </c>
    </row>
    <row r="171" s="11" customFormat="1">
      <c r="B171" s="226"/>
      <c r="C171" s="227"/>
      <c r="D171" s="228" t="s">
        <v>135</v>
      </c>
      <c r="E171" s="229" t="s">
        <v>21</v>
      </c>
      <c r="F171" s="230" t="s">
        <v>203</v>
      </c>
      <c r="G171" s="227"/>
      <c r="H171" s="231">
        <v>-3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AT171" s="237" t="s">
        <v>135</v>
      </c>
      <c r="AU171" s="237" t="s">
        <v>85</v>
      </c>
      <c r="AV171" s="11" t="s">
        <v>85</v>
      </c>
      <c r="AW171" s="11" t="s">
        <v>36</v>
      </c>
      <c r="AX171" s="11" t="s">
        <v>73</v>
      </c>
      <c r="AY171" s="237" t="s">
        <v>126</v>
      </c>
    </row>
    <row r="172" s="11" customFormat="1">
      <c r="B172" s="226"/>
      <c r="C172" s="227"/>
      <c r="D172" s="228" t="s">
        <v>135</v>
      </c>
      <c r="E172" s="229" t="s">
        <v>21</v>
      </c>
      <c r="F172" s="230" t="s">
        <v>281</v>
      </c>
      <c r="G172" s="227"/>
      <c r="H172" s="231">
        <v>2.2999999999999998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AT172" s="237" t="s">
        <v>135</v>
      </c>
      <c r="AU172" s="237" t="s">
        <v>85</v>
      </c>
      <c r="AV172" s="11" t="s">
        <v>85</v>
      </c>
      <c r="AW172" s="11" t="s">
        <v>36</v>
      </c>
      <c r="AX172" s="11" t="s">
        <v>73</v>
      </c>
      <c r="AY172" s="237" t="s">
        <v>126</v>
      </c>
    </row>
    <row r="173" s="11" customFormat="1">
      <c r="B173" s="226"/>
      <c r="C173" s="227"/>
      <c r="D173" s="228" t="s">
        <v>135</v>
      </c>
      <c r="E173" s="229" t="s">
        <v>21</v>
      </c>
      <c r="F173" s="230" t="s">
        <v>202</v>
      </c>
      <c r="G173" s="227"/>
      <c r="H173" s="231">
        <v>-10.5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AT173" s="237" t="s">
        <v>135</v>
      </c>
      <c r="AU173" s="237" t="s">
        <v>85</v>
      </c>
      <c r="AV173" s="11" t="s">
        <v>85</v>
      </c>
      <c r="AW173" s="11" t="s">
        <v>36</v>
      </c>
      <c r="AX173" s="11" t="s">
        <v>73</v>
      </c>
      <c r="AY173" s="237" t="s">
        <v>126</v>
      </c>
    </row>
    <row r="174" s="11" customFormat="1">
      <c r="B174" s="226"/>
      <c r="C174" s="227"/>
      <c r="D174" s="228" t="s">
        <v>135</v>
      </c>
      <c r="E174" s="229" t="s">
        <v>21</v>
      </c>
      <c r="F174" s="230" t="s">
        <v>282</v>
      </c>
      <c r="G174" s="227"/>
      <c r="H174" s="231">
        <v>3.6099999999999999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AT174" s="237" t="s">
        <v>135</v>
      </c>
      <c r="AU174" s="237" t="s">
        <v>85</v>
      </c>
      <c r="AV174" s="11" t="s">
        <v>85</v>
      </c>
      <c r="AW174" s="11" t="s">
        <v>36</v>
      </c>
      <c r="AX174" s="11" t="s">
        <v>73</v>
      </c>
      <c r="AY174" s="237" t="s">
        <v>126</v>
      </c>
    </row>
    <row r="175" s="11" customFormat="1">
      <c r="B175" s="226"/>
      <c r="C175" s="227"/>
      <c r="D175" s="228" t="s">
        <v>135</v>
      </c>
      <c r="E175" s="229" t="s">
        <v>21</v>
      </c>
      <c r="F175" s="230" t="s">
        <v>283</v>
      </c>
      <c r="G175" s="227"/>
      <c r="H175" s="231">
        <v>-1.6000000000000001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AT175" s="237" t="s">
        <v>135</v>
      </c>
      <c r="AU175" s="237" t="s">
        <v>85</v>
      </c>
      <c r="AV175" s="11" t="s">
        <v>85</v>
      </c>
      <c r="AW175" s="11" t="s">
        <v>36</v>
      </c>
      <c r="AX175" s="11" t="s">
        <v>73</v>
      </c>
      <c r="AY175" s="237" t="s">
        <v>126</v>
      </c>
    </row>
    <row r="176" s="11" customFormat="1">
      <c r="B176" s="226"/>
      <c r="C176" s="227"/>
      <c r="D176" s="228" t="s">
        <v>135</v>
      </c>
      <c r="E176" s="229" t="s">
        <v>21</v>
      </c>
      <c r="F176" s="230" t="s">
        <v>284</v>
      </c>
      <c r="G176" s="227"/>
      <c r="H176" s="231">
        <v>2.1600000000000001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AT176" s="237" t="s">
        <v>135</v>
      </c>
      <c r="AU176" s="237" t="s">
        <v>85</v>
      </c>
      <c r="AV176" s="11" t="s">
        <v>85</v>
      </c>
      <c r="AW176" s="11" t="s">
        <v>36</v>
      </c>
      <c r="AX176" s="11" t="s">
        <v>73</v>
      </c>
      <c r="AY176" s="237" t="s">
        <v>126</v>
      </c>
    </row>
    <row r="177" s="12" customFormat="1">
      <c r="B177" s="238"/>
      <c r="C177" s="239"/>
      <c r="D177" s="228" t="s">
        <v>135</v>
      </c>
      <c r="E177" s="240" t="s">
        <v>21</v>
      </c>
      <c r="F177" s="241" t="s">
        <v>155</v>
      </c>
      <c r="G177" s="239"/>
      <c r="H177" s="242">
        <v>206.11699999999999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AT177" s="248" t="s">
        <v>135</v>
      </c>
      <c r="AU177" s="248" t="s">
        <v>85</v>
      </c>
      <c r="AV177" s="12" t="s">
        <v>133</v>
      </c>
      <c r="AW177" s="12" t="s">
        <v>36</v>
      </c>
      <c r="AX177" s="12" t="s">
        <v>78</v>
      </c>
      <c r="AY177" s="248" t="s">
        <v>126</v>
      </c>
    </row>
    <row r="178" s="1" customFormat="1" ht="16.5" customHeight="1">
      <c r="B178" s="46"/>
      <c r="C178" s="214" t="s">
        <v>285</v>
      </c>
      <c r="D178" s="214" t="s">
        <v>128</v>
      </c>
      <c r="E178" s="215" t="s">
        <v>286</v>
      </c>
      <c r="F178" s="216" t="s">
        <v>287</v>
      </c>
      <c r="G178" s="217" t="s">
        <v>176</v>
      </c>
      <c r="H178" s="218">
        <v>206.11699999999999</v>
      </c>
      <c r="I178" s="219"/>
      <c r="J178" s="220">
        <f>ROUND(I178*H178,2)</f>
        <v>0</v>
      </c>
      <c r="K178" s="216" t="s">
        <v>132</v>
      </c>
      <c r="L178" s="72"/>
      <c r="M178" s="221" t="s">
        <v>21</v>
      </c>
      <c r="N178" s="222" t="s">
        <v>44</v>
      </c>
      <c r="O178" s="47"/>
      <c r="P178" s="223">
        <f>O178*H178</f>
        <v>0</v>
      </c>
      <c r="Q178" s="223">
        <v>0.0147</v>
      </c>
      <c r="R178" s="223">
        <f>Q178*H178</f>
        <v>3.0299198999999999</v>
      </c>
      <c r="S178" s="223">
        <v>0</v>
      </c>
      <c r="T178" s="224">
        <f>S178*H178</f>
        <v>0</v>
      </c>
      <c r="AR178" s="24" t="s">
        <v>133</v>
      </c>
      <c r="AT178" s="24" t="s">
        <v>128</v>
      </c>
      <c r="AU178" s="24" t="s">
        <v>85</v>
      </c>
      <c r="AY178" s="24" t="s">
        <v>126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24" t="s">
        <v>78</v>
      </c>
      <c r="BK178" s="225">
        <f>ROUND(I178*H178,2)</f>
        <v>0</v>
      </c>
      <c r="BL178" s="24" t="s">
        <v>133</v>
      </c>
      <c r="BM178" s="24" t="s">
        <v>288</v>
      </c>
    </row>
    <row r="179" s="1" customFormat="1" ht="25.5" customHeight="1">
      <c r="B179" s="46"/>
      <c r="C179" s="214" t="s">
        <v>289</v>
      </c>
      <c r="D179" s="214" t="s">
        <v>128</v>
      </c>
      <c r="E179" s="215" t="s">
        <v>290</v>
      </c>
      <c r="F179" s="216" t="s">
        <v>291</v>
      </c>
      <c r="G179" s="217" t="s">
        <v>176</v>
      </c>
      <c r="H179" s="218">
        <v>206.11699999999999</v>
      </c>
      <c r="I179" s="219"/>
      <c r="J179" s="220">
        <f>ROUND(I179*H179,2)</f>
        <v>0</v>
      </c>
      <c r="K179" s="216" t="s">
        <v>132</v>
      </c>
      <c r="L179" s="72"/>
      <c r="M179" s="221" t="s">
        <v>21</v>
      </c>
      <c r="N179" s="222" t="s">
        <v>44</v>
      </c>
      <c r="O179" s="47"/>
      <c r="P179" s="223">
        <f>O179*H179</f>
        <v>0</v>
      </c>
      <c r="Q179" s="223">
        <v>0.0073499999999999998</v>
      </c>
      <c r="R179" s="223">
        <f>Q179*H179</f>
        <v>1.5149599499999999</v>
      </c>
      <c r="S179" s="223">
        <v>0</v>
      </c>
      <c r="T179" s="224">
        <f>S179*H179</f>
        <v>0</v>
      </c>
      <c r="AR179" s="24" t="s">
        <v>133</v>
      </c>
      <c r="AT179" s="24" t="s">
        <v>128</v>
      </c>
      <c r="AU179" s="24" t="s">
        <v>85</v>
      </c>
      <c r="AY179" s="24" t="s">
        <v>126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24" t="s">
        <v>78</v>
      </c>
      <c r="BK179" s="225">
        <f>ROUND(I179*H179,2)</f>
        <v>0</v>
      </c>
      <c r="BL179" s="24" t="s">
        <v>133</v>
      </c>
      <c r="BM179" s="24" t="s">
        <v>292</v>
      </c>
    </row>
    <row r="180" s="1" customFormat="1" ht="16.5" customHeight="1">
      <c r="B180" s="46"/>
      <c r="C180" s="214" t="s">
        <v>293</v>
      </c>
      <c r="D180" s="214" t="s">
        <v>128</v>
      </c>
      <c r="E180" s="215" t="s">
        <v>294</v>
      </c>
      <c r="F180" s="216" t="s">
        <v>295</v>
      </c>
      <c r="G180" s="217" t="s">
        <v>176</v>
      </c>
      <c r="H180" s="218">
        <v>206.11699999999999</v>
      </c>
      <c r="I180" s="219"/>
      <c r="J180" s="220">
        <f>ROUND(I180*H180,2)</f>
        <v>0</v>
      </c>
      <c r="K180" s="216" t="s">
        <v>132</v>
      </c>
      <c r="L180" s="72"/>
      <c r="M180" s="221" t="s">
        <v>21</v>
      </c>
      <c r="N180" s="222" t="s">
        <v>44</v>
      </c>
      <c r="O180" s="47"/>
      <c r="P180" s="223">
        <f>O180*H180</f>
        <v>0</v>
      </c>
      <c r="Q180" s="223">
        <v>0.0030000000000000001</v>
      </c>
      <c r="R180" s="223">
        <f>Q180*H180</f>
        <v>0.61835099999999998</v>
      </c>
      <c r="S180" s="223">
        <v>0</v>
      </c>
      <c r="T180" s="224">
        <f>S180*H180</f>
        <v>0</v>
      </c>
      <c r="AR180" s="24" t="s">
        <v>133</v>
      </c>
      <c r="AT180" s="24" t="s">
        <v>128</v>
      </c>
      <c r="AU180" s="24" t="s">
        <v>85</v>
      </c>
      <c r="AY180" s="24" t="s">
        <v>126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24" t="s">
        <v>78</v>
      </c>
      <c r="BK180" s="225">
        <f>ROUND(I180*H180,2)</f>
        <v>0</v>
      </c>
      <c r="BL180" s="24" t="s">
        <v>133</v>
      </c>
      <c r="BM180" s="24" t="s">
        <v>296</v>
      </c>
    </row>
    <row r="181" s="1" customFormat="1" ht="16.5" customHeight="1">
      <c r="B181" s="46"/>
      <c r="C181" s="214" t="s">
        <v>297</v>
      </c>
      <c r="D181" s="214" t="s">
        <v>128</v>
      </c>
      <c r="E181" s="215" t="s">
        <v>298</v>
      </c>
      <c r="F181" s="216" t="s">
        <v>299</v>
      </c>
      <c r="G181" s="217" t="s">
        <v>176</v>
      </c>
      <c r="H181" s="218">
        <v>27.195</v>
      </c>
      <c r="I181" s="219"/>
      <c r="J181" s="220">
        <f>ROUND(I181*H181,2)</f>
        <v>0</v>
      </c>
      <c r="K181" s="216" t="s">
        <v>132</v>
      </c>
      <c r="L181" s="72"/>
      <c r="M181" s="221" t="s">
        <v>21</v>
      </c>
      <c r="N181" s="222" t="s">
        <v>44</v>
      </c>
      <c r="O181" s="47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AR181" s="24" t="s">
        <v>133</v>
      </c>
      <c r="AT181" s="24" t="s">
        <v>128</v>
      </c>
      <c r="AU181" s="24" t="s">
        <v>85</v>
      </c>
      <c r="AY181" s="24" t="s">
        <v>126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24" t="s">
        <v>78</v>
      </c>
      <c r="BK181" s="225">
        <f>ROUND(I181*H181,2)</f>
        <v>0</v>
      </c>
      <c r="BL181" s="24" t="s">
        <v>133</v>
      </c>
      <c r="BM181" s="24" t="s">
        <v>300</v>
      </c>
    </row>
    <row r="182" s="11" customFormat="1">
      <c r="B182" s="226"/>
      <c r="C182" s="227"/>
      <c r="D182" s="228" t="s">
        <v>135</v>
      </c>
      <c r="E182" s="229" t="s">
        <v>21</v>
      </c>
      <c r="F182" s="230" t="s">
        <v>301</v>
      </c>
      <c r="G182" s="227"/>
      <c r="H182" s="231">
        <v>1.3999999999999999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AT182" s="237" t="s">
        <v>135</v>
      </c>
      <c r="AU182" s="237" t="s">
        <v>85</v>
      </c>
      <c r="AV182" s="11" t="s">
        <v>85</v>
      </c>
      <c r="AW182" s="11" t="s">
        <v>36</v>
      </c>
      <c r="AX182" s="11" t="s">
        <v>73</v>
      </c>
      <c r="AY182" s="237" t="s">
        <v>126</v>
      </c>
    </row>
    <row r="183" s="11" customFormat="1">
      <c r="B183" s="226"/>
      <c r="C183" s="227"/>
      <c r="D183" s="228" t="s">
        <v>135</v>
      </c>
      <c r="E183" s="229" t="s">
        <v>21</v>
      </c>
      <c r="F183" s="230" t="s">
        <v>302</v>
      </c>
      <c r="G183" s="227"/>
      <c r="H183" s="231">
        <v>4.9450000000000003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AT183" s="237" t="s">
        <v>135</v>
      </c>
      <c r="AU183" s="237" t="s">
        <v>85</v>
      </c>
      <c r="AV183" s="11" t="s">
        <v>85</v>
      </c>
      <c r="AW183" s="11" t="s">
        <v>36</v>
      </c>
      <c r="AX183" s="11" t="s">
        <v>73</v>
      </c>
      <c r="AY183" s="237" t="s">
        <v>126</v>
      </c>
    </row>
    <row r="184" s="11" customFormat="1">
      <c r="B184" s="226"/>
      <c r="C184" s="227"/>
      <c r="D184" s="228" t="s">
        <v>135</v>
      </c>
      <c r="E184" s="229" t="s">
        <v>21</v>
      </c>
      <c r="F184" s="230" t="s">
        <v>303</v>
      </c>
      <c r="G184" s="227"/>
      <c r="H184" s="231">
        <v>5.75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AT184" s="237" t="s">
        <v>135</v>
      </c>
      <c r="AU184" s="237" t="s">
        <v>85</v>
      </c>
      <c r="AV184" s="11" t="s">
        <v>85</v>
      </c>
      <c r="AW184" s="11" t="s">
        <v>36</v>
      </c>
      <c r="AX184" s="11" t="s">
        <v>73</v>
      </c>
      <c r="AY184" s="237" t="s">
        <v>126</v>
      </c>
    </row>
    <row r="185" s="11" customFormat="1">
      <c r="B185" s="226"/>
      <c r="C185" s="227"/>
      <c r="D185" s="228" t="s">
        <v>135</v>
      </c>
      <c r="E185" s="229" t="s">
        <v>21</v>
      </c>
      <c r="F185" s="230" t="s">
        <v>304</v>
      </c>
      <c r="G185" s="227"/>
      <c r="H185" s="231">
        <v>3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AT185" s="237" t="s">
        <v>135</v>
      </c>
      <c r="AU185" s="237" t="s">
        <v>85</v>
      </c>
      <c r="AV185" s="11" t="s">
        <v>85</v>
      </c>
      <c r="AW185" s="11" t="s">
        <v>36</v>
      </c>
      <c r="AX185" s="11" t="s">
        <v>73</v>
      </c>
      <c r="AY185" s="237" t="s">
        <v>126</v>
      </c>
    </row>
    <row r="186" s="11" customFormat="1">
      <c r="B186" s="226"/>
      <c r="C186" s="227"/>
      <c r="D186" s="228" t="s">
        <v>135</v>
      </c>
      <c r="E186" s="229" t="s">
        <v>21</v>
      </c>
      <c r="F186" s="230" t="s">
        <v>305</v>
      </c>
      <c r="G186" s="227"/>
      <c r="H186" s="231">
        <v>10.5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AT186" s="237" t="s">
        <v>135</v>
      </c>
      <c r="AU186" s="237" t="s">
        <v>85</v>
      </c>
      <c r="AV186" s="11" t="s">
        <v>85</v>
      </c>
      <c r="AW186" s="11" t="s">
        <v>36</v>
      </c>
      <c r="AX186" s="11" t="s">
        <v>73</v>
      </c>
      <c r="AY186" s="237" t="s">
        <v>126</v>
      </c>
    </row>
    <row r="187" s="11" customFormat="1">
      <c r="B187" s="226"/>
      <c r="C187" s="227"/>
      <c r="D187" s="228" t="s">
        <v>135</v>
      </c>
      <c r="E187" s="229" t="s">
        <v>21</v>
      </c>
      <c r="F187" s="230" t="s">
        <v>306</v>
      </c>
      <c r="G187" s="227"/>
      <c r="H187" s="231">
        <v>1.6000000000000001</v>
      </c>
      <c r="I187" s="232"/>
      <c r="J187" s="227"/>
      <c r="K187" s="227"/>
      <c r="L187" s="233"/>
      <c r="M187" s="234"/>
      <c r="N187" s="235"/>
      <c r="O187" s="235"/>
      <c r="P187" s="235"/>
      <c r="Q187" s="235"/>
      <c r="R187" s="235"/>
      <c r="S187" s="235"/>
      <c r="T187" s="236"/>
      <c r="AT187" s="237" t="s">
        <v>135</v>
      </c>
      <c r="AU187" s="237" t="s">
        <v>85</v>
      </c>
      <c r="AV187" s="11" t="s">
        <v>85</v>
      </c>
      <c r="AW187" s="11" t="s">
        <v>36</v>
      </c>
      <c r="AX187" s="11" t="s">
        <v>73</v>
      </c>
      <c r="AY187" s="237" t="s">
        <v>126</v>
      </c>
    </row>
    <row r="188" s="12" customFormat="1">
      <c r="B188" s="238"/>
      <c r="C188" s="239"/>
      <c r="D188" s="228" t="s">
        <v>135</v>
      </c>
      <c r="E188" s="240" t="s">
        <v>21</v>
      </c>
      <c r="F188" s="241" t="s">
        <v>155</v>
      </c>
      <c r="G188" s="239"/>
      <c r="H188" s="242">
        <v>27.195</v>
      </c>
      <c r="I188" s="243"/>
      <c r="J188" s="239"/>
      <c r="K188" s="239"/>
      <c r="L188" s="244"/>
      <c r="M188" s="245"/>
      <c r="N188" s="246"/>
      <c r="O188" s="246"/>
      <c r="P188" s="246"/>
      <c r="Q188" s="246"/>
      <c r="R188" s="246"/>
      <c r="S188" s="246"/>
      <c r="T188" s="247"/>
      <c r="AT188" s="248" t="s">
        <v>135</v>
      </c>
      <c r="AU188" s="248" t="s">
        <v>85</v>
      </c>
      <c r="AV188" s="12" t="s">
        <v>133</v>
      </c>
      <c r="AW188" s="12" t="s">
        <v>36</v>
      </c>
      <c r="AX188" s="12" t="s">
        <v>78</v>
      </c>
      <c r="AY188" s="248" t="s">
        <v>126</v>
      </c>
    </row>
    <row r="189" s="1" customFormat="1" ht="16.5" customHeight="1">
      <c r="B189" s="46"/>
      <c r="C189" s="214" t="s">
        <v>307</v>
      </c>
      <c r="D189" s="214" t="s">
        <v>128</v>
      </c>
      <c r="E189" s="215" t="s">
        <v>308</v>
      </c>
      <c r="F189" s="216" t="s">
        <v>309</v>
      </c>
      <c r="G189" s="217" t="s">
        <v>176</v>
      </c>
      <c r="H189" s="218">
        <v>91.513000000000005</v>
      </c>
      <c r="I189" s="219"/>
      <c r="J189" s="220">
        <f>ROUND(I189*H189,2)</f>
        <v>0</v>
      </c>
      <c r="K189" s="216" t="s">
        <v>132</v>
      </c>
      <c r="L189" s="72"/>
      <c r="M189" s="221" t="s">
        <v>21</v>
      </c>
      <c r="N189" s="222" t="s">
        <v>44</v>
      </c>
      <c r="O189" s="47"/>
      <c r="P189" s="223">
        <f>O189*H189</f>
        <v>0</v>
      </c>
      <c r="Q189" s="223">
        <v>0.0064999999999999997</v>
      </c>
      <c r="R189" s="223">
        <f>Q189*H189</f>
        <v>0.59483450000000004</v>
      </c>
      <c r="S189" s="223">
        <v>0</v>
      </c>
      <c r="T189" s="224">
        <f>S189*H189</f>
        <v>0</v>
      </c>
      <c r="AR189" s="24" t="s">
        <v>133</v>
      </c>
      <c r="AT189" s="24" t="s">
        <v>128</v>
      </c>
      <c r="AU189" s="24" t="s">
        <v>85</v>
      </c>
      <c r="AY189" s="24" t="s">
        <v>126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24" t="s">
        <v>78</v>
      </c>
      <c r="BK189" s="225">
        <f>ROUND(I189*H189,2)</f>
        <v>0</v>
      </c>
      <c r="BL189" s="24" t="s">
        <v>133</v>
      </c>
      <c r="BM189" s="24" t="s">
        <v>310</v>
      </c>
    </row>
    <row r="190" s="11" customFormat="1">
      <c r="B190" s="226"/>
      <c r="C190" s="227"/>
      <c r="D190" s="228" t="s">
        <v>135</v>
      </c>
      <c r="E190" s="229" t="s">
        <v>21</v>
      </c>
      <c r="F190" s="230" t="s">
        <v>311</v>
      </c>
      <c r="G190" s="227"/>
      <c r="H190" s="231">
        <v>11.199999999999999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AT190" s="237" t="s">
        <v>135</v>
      </c>
      <c r="AU190" s="237" t="s">
        <v>85</v>
      </c>
      <c r="AV190" s="11" t="s">
        <v>85</v>
      </c>
      <c r="AW190" s="11" t="s">
        <v>36</v>
      </c>
      <c r="AX190" s="11" t="s">
        <v>73</v>
      </c>
      <c r="AY190" s="237" t="s">
        <v>126</v>
      </c>
    </row>
    <row r="191" s="11" customFormat="1">
      <c r="B191" s="226"/>
      <c r="C191" s="227"/>
      <c r="D191" s="228" t="s">
        <v>135</v>
      </c>
      <c r="E191" s="229" t="s">
        <v>21</v>
      </c>
      <c r="F191" s="230" t="s">
        <v>200</v>
      </c>
      <c r="G191" s="227"/>
      <c r="H191" s="231">
        <v>-4.9450000000000003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AT191" s="237" t="s">
        <v>135</v>
      </c>
      <c r="AU191" s="237" t="s">
        <v>85</v>
      </c>
      <c r="AV191" s="11" t="s">
        <v>85</v>
      </c>
      <c r="AW191" s="11" t="s">
        <v>36</v>
      </c>
      <c r="AX191" s="11" t="s">
        <v>73</v>
      </c>
      <c r="AY191" s="237" t="s">
        <v>126</v>
      </c>
    </row>
    <row r="192" s="11" customFormat="1">
      <c r="B192" s="226"/>
      <c r="C192" s="227"/>
      <c r="D192" s="228" t="s">
        <v>135</v>
      </c>
      <c r="E192" s="229" t="s">
        <v>21</v>
      </c>
      <c r="F192" s="230" t="s">
        <v>312</v>
      </c>
      <c r="G192" s="227"/>
      <c r="H192" s="231">
        <v>59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AT192" s="237" t="s">
        <v>135</v>
      </c>
      <c r="AU192" s="237" t="s">
        <v>85</v>
      </c>
      <c r="AV192" s="11" t="s">
        <v>85</v>
      </c>
      <c r="AW192" s="11" t="s">
        <v>36</v>
      </c>
      <c r="AX192" s="11" t="s">
        <v>73</v>
      </c>
      <c r="AY192" s="237" t="s">
        <v>126</v>
      </c>
    </row>
    <row r="193" s="11" customFormat="1">
      <c r="B193" s="226"/>
      <c r="C193" s="227"/>
      <c r="D193" s="228" t="s">
        <v>135</v>
      </c>
      <c r="E193" s="229" t="s">
        <v>21</v>
      </c>
      <c r="F193" s="230" t="s">
        <v>201</v>
      </c>
      <c r="G193" s="227"/>
      <c r="H193" s="231">
        <v>-5.75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AT193" s="237" t="s">
        <v>135</v>
      </c>
      <c r="AU193" s="237" t="s">
        <v>85</v>
      </c>
      <c r="AV193" s="11" t="s">
        <v>85</v>
      </c>
      <c r="AW193" s="11" t="s">
        <v>36</v>
      </c>
      <c r="AX193" s="11" t="s">
        <v>73</v>
      </c>
      <c r="AY193" s="237" t="s">
        <v>126</v>
      </c>
    </row>
    <row r="194" s="11" customFormat="1">
      <c r="B194" s="226"/>
      <c r="C194" s="227"/>
      <c r="D194" s="228" t="s">
        <v>135</v>
      </c>
      <c r="E194" s="229" t="s">
        <v>21</v>
      </c>
      <c r="F194" s="230" t="s">
        <v>313</v>
      </c>
      <c r="G194" s="227"/>
      <c r="H194" s="231">
        <v>2.698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AT194" s="237" t="s">
        <v>135</v>
      </c>
      <c r="AU194" s="237" t="s">
        <v>85</v>
      </c>
      <c r="AV194" s="11" t="s">
        <v>85</v>
      </c>
      <c r="AW194" s="11" t="s">
        <v>36</v>
      </c>
      <c r="AX194" s="11" t="s">
        <v>73</v>
      </c>
      <c r="AY194" s="237" t="s">
        <v>126</v>
      </c>
    </row>
    <row r="195" s="11" customFormat="1">
      <c r="B195" s="226"/>
      <c r="C195" s="227"/>
      <c r="D195" s="228" t="s">
        <v>135</v>
      </c>
      <c r="E195" s="229" t="s">
        <v>21</v>
      </c>
      <c r="F195" s="230" t="s">
        <v>203</v>
      </c>
      <c r="G195" s="227"/>
      <c r="H195" s="231">
        <v>-3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AT195" s="237" t="s">
        <v>135</v>
      </c>
      <c r="AU195" s="237" t="s">
        <v>85</v>
      </c>
      <c r="AV195" s="11" t="s">
        <v>85</v>
      </c>
      <c r="AW195" s="11" t="s">
        <v>36</v>
      </c>
      <c r="AX195" s="11" t="s">
        <v>73</v>
      </c>
      <c r="AY195" s="237" t="s">
        <v>126</v>
      </c>
    </row>
    <row r="196" s="11" customFormat="1">
      <c r="B196" s="226"/>
      <c r="C196" s="227"/>
      <c r="D196" s="228" t="s">
        <v>135</v>
      </c>
      <c r="E196" s="229" t="s">
        <v>21</v>
      </c>
      <c r="F196" s="230" t="s">
        <v>314</v>
      </c>
      <c r="G196" s="227"/>
      <c r="H196" s="231">
        <v>1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AT196" s="237" t="s">
        <v>135</v>
      </c>
      <c r="AU196" s="237" t="s">
        <v>85</v>
      </c>
      <c r="AV196" s="11" t="s">
        <v>85</v>
      </c>
      <c r="AW196" s="11" t="s">
        <v>36</v>
      </c>
      <c r="AX196" s="11" t="s">
        <v>73</v>
      </c>
      <c r="AY196" s="237" t="s">
        <v>126</v>
      </c>
    </row>
    <row r="197" s="11" customFormat="1">
      <c r="B197" s="226"/>
      <c r="C197" s="227"/>
      <c r="D197" s="228" t="s">
        <v>135</v>
      </c>
      <c r="E197" s="229" t="s">
        <v>21</v>
      </c>
      <c r="F197" s="230" t="s">
        <v>315</v>
      </c>
      <c r="G197" s="227"/>
      <c r="H197" s="231">
        <v>31.199999999999999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AT197" s="237" t="s">
        <v>135</v>
      </c>
      <c r="AU197" s="237" t="s">
        <v>85</v>
      </c>
      <c r="AV197" s="11" t="s">
        <v>85</v>
      </c>
      <c r="AW197" s="11" t="s">
        <v>36</v>
      </c>
      <c r="AX197" s="11" t="s">
        <v>73</v>
      </c>
      <c r="AY197" s="237" t="s">
        <v>126</v>
      </c>
    </row>
    <row r="198" s="11" customFormat="1">
      <c r="B198" s="226"/>
      <c r="C198" s="227"/>
      <c r="D198" s="228" t="s">
        <v>135</v>
      </c>
      <c r="E198" s="229" t="s">
        <v>21</v>
      </c>
      <c r="F198" s="230" t="s">
        <v>202</v>
      </c>
      <c r="G198" s="227"/>
      <c r="H198" s="231">
        <v>-10.5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AT198" s="237" t="s">
        <v>135</v>
      </c>
      <c r="AU198" s="237" t="s">
        <v>85</v>
      </c>
      <c r="AV198" s="11" t="s">
        <v>85</v>
      </c>
      <c r="AW198" s="11" t="s">
        <v>36</v>
      </c>
      <c r="AX198" s="11" t="s">
        <v>73</v>
      </c>
      <c r="AY198" s="237" t="s">
        <v>126</v>
      </c>
    </row>
    <row r="199" s="11" customFormat="1">
      <c r="B199" s="226"/>
      <c r="C199" s="227"/>
      <c r="D199" s="228" t="s">
        <v>135</v>
      </c>
      <c r="E199" s="229" t="s">
        <v>21</v>
      </c>
      <c r="F199" s="230" t="s">
        <v>282</v>
      </c>
      <c r="G199" s="227"/>
      <c r="H199" s="231">
        <v>3.6099999999999999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AT199" s="237" t="s">
        <v>135</v>
      </c>
      <c r="AU199" s="237" t="s">
        <v>85</v>
      </c>
      <c r="AV199" s="11" t="s">
        <v>85</v>
      </c>
      <c r="AW199" s="11" t="s">
        <v>36</v>
      </c>
      <c r="AX199" s="11" t="s">
        <v>73</v>
      </c>
      <c r="AY199" s="237" t="s">
        <v>126</v>
      </c>
    </row>
    <row r="200" s="13" customFormat="1">
      <c r="B200" s="249"/>
      <c r="C200" s="250"/>
      <c r="D200" s="228" t="s">
        <v>135</v>
      </c>
      <c r="E200" s="251" t="s">
        <v>21</v>
      </c>
      <c r="F200" s="252" t="s">
        <v>316</v>
      </c>
      <c r="G200" s="250"/>
      <c r="H200" s="251" t="s">
        <v>21</v>
      </c>
      <c r="I200" s="253"/>
      <c r="J200" s="250"/>
      <c r="K200" s="250"/>
      <c r="L200" s="254"/>
      <c r="M200" s="255"/>
      <c r="N200" s="256"/>
      <c r="O200" s="256"/>
      <c r="P200" s="256"/>
      <c r="Q200" s="256"/>
      <c r="R200" s="256"/>
      <c r="S200" s="256"/>
      <c r="T200" s="257"/>
      <c r="AT200" s="258" t="s">
        <v>135</v>
      </c>
      <c r="AU200" s="258" t="s">
        <v>85</v>
      </c>
      <c r="AV200" s="13" t="s">
        <v>78</v>
      </c>
      <c r="AW200" s="13" t="s">
        <v>36</v>
      </c>
      <c r="AX200" s="13" t="s">
        <v>73</v>
      </c>
      <c r="AY200" s="258" t="s">
        <v>126</v>
      </c>
    </row>
    <row r="201" s="11" customFormat="1">
      <c r="B201" s="226"/>
      <c r="C201" s="227"/>
      <c r="D201" s="228" t="s">
        <v>135</v>
      </c>
      <c r="E201" s="229" t="s">
        <v>21</v>
      </c>
      <c r="F201" s="230" t="s">
        <v>161</v>
      </c>
      <c r="G201" s="227"/>
      <c r="H201" s="231">
        <v>7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AT201" s="237" t="s">
        <v>135</v>
      </c>
      <c r="AU201" s="237" t="s">
        <v>85</v>
      </c>
      <c r="AV201" s="11" t="s">
        <v>85</v>
      </c>
      <c r="AW201" s="11" t="s">
        <v>36</v>
      </c>
      <c r="AX201" s="11" t="s">
        <v>73</v>
      </c>
      <c r="AY201" s="237" t="s">
        <v>126</v>
      </c>
    </row>
    <row r="202" s="12" customFormat="1">
      <c r="B202" s="238"/>
      <c r="C202" s="239"/>
      <c r="D202" s="228" t="s">
        <v>135</v>
      </c>
      <c r="E202" s="240" t="s">
        <v>21</v>
      </c>
      <c r="F202" s="241" t="s">
        <v>155</v>
      </c>
      <c r="G202" s="239"/>
      <c r="H202" s="242">
        <v>91.513000000000005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AT202" s="248" t="s">
        <v>135</v>
      </c>
      <c r="AU202" s="248" t="s">
        <v>85</v>
      </c>
      <c r="AV202" s="12" t="s">
        <v>133</v>
      </c>
      <c r="AW202" s="12" t="s">
        <v>36</v>
      </c>
      <c r="AX202" s="12" t="s">
        <v>78</v>
      </c>
      <c r="AY202" s="248" t="s">
        <v>126</v>
      </c>
    </row>
    <row r="203" s="1" customFormat="1" ht="16.5" customHeight="1">
      <c r="B203" s="46"/>
      <c r="C203" s="214" t="s">
        <v>317</v>
      </c>
      <c r="D203" s="214" t="s">
        <v>128</v>
      </c>
      <c r="E203" s="215" t="s">
        <v>318</v>
      </c>
      <c r="F203" s="216" t="s">
        <v>319</v>
      </c>
      <c r="G203" s="217" t="s">
        <v>242</v>
      </c>
      <c r="H203" s="218">
        <v>52.200000000000003</v>
      </c>
      <c r="I203" s="219"/>
      <c r="J203" s="220">
        <f>ROUND(I203*H203,2)</f>
        <v>0</v>
      </c>
      <c r="K203" s="216" t="s">
        <v>132</v>
      </c>
      <c r="L203" s="72"/>
      <c r="M203" s="221" t="s">
        <v>21</v>
      </c>
      <c r="N203" s="222" t="s">
        <v>44</v>
      </c>
      <c r="O203" s="47"/>
      <c r="P203" s="223">
        <f>O203*H203</f>
        <v>0</v>
      </c>
      <c r="Q203" s="223">
        <v>0.00025000000000000001</v>
      </c>
      <c r="R203" s="223">
        <f>Q203*H203</f>
        <v>0.013050000000000001</v>
      </c>
      <c r="S203" s="223">
        <v>0</v>
      </c>
      <c r="T203" s="224">
        <f>S203*H203</f>
        <v>0</v>
      </c>
      <c r="AR203" s="24" t="s">
        <v>133</v>
      </c>
      <c r="AT203" s="24" t="s">
        <v>128</v>
      </c>
      <c r="AU203" s="24" t="s">
        <v>85</v>
      </c>
      <c r="AY203" s="24" t="s">
        <v>126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24" t="s">
        <v>78</v>
      </c>
      <c r="BK203" s="225">
        <f>ROUND(I203*H203,2)</f>
        <v>0</v>
      </c>
      <c r="BL203" s="24" t="s">
        <v>133</v>
      </c>
      <c r="BM203" s="24" t="s">
        <v>320</v>
      </c>
    </row>
    <row r="204" s="13" customFormat="1">
      <c r="B204" s="249"/>
      <c r="C204" s="250"/>
      <c r="D204" s="228" t="s">
        <v>135</v>
      </c>
      <c r="E204" s="251" t="s">
        <v>21</v>
      </c>
      <c r="F204" s="252" t="s">
        <v>321</v>
      </c>
      <c r="G204" s="250"/>
      <c r="H204" s="251" t="s">
        <v>21</v>
      </c>
      <c r="I204" s="253"/>
      <c r="J204" s="250"/>
      <c r="K204" s="250"/>
      <c r="L204" s="254"/>
      <c r="M204" s="255"/>
      <c r="N204" s="256"/>
      <c r="O204" s="256"/>
      <c r="P204" s="256"/>
      <c r="Q204" s="256"/>
      <c r="R204" s="256"/>
      <c r="S204" s="256"/>
      <c r="T204" s="257"/>
      <c r="AT204" s="258" t="s">
        <v>135</v>
      </c>
      <c r="AU204" s="258" t="s">
        <v>85</v>
      </c>
      <c r="AV204" s="13" t="s">
        <v>78</v>
      </c>
      <c r="AW204" s="13" t="s">
        <v>36</v>
      </c>
      <c r="AX204" s="13" t="s">
        <v>73</v>
      </c>
      <c r="AY204" s="258" t="s">
        <v>126</v>
      </c>
    </row>
    <row r="205" s="11" customFormat="1">
      <c r="B205" s="226"/>
      <c r="C205" s="227"/>
      <c r="D205" s="228" t="s">
        <v>135</v>
      </c>
      <c r="E205" s="229" t="s">
        <v>21</v>
      </c>
      <c r="F205" s="230" t="s">
        <v>322</v>
      </c>
      <c r="G205" s="227"/>
      <c r="H205" s="231">
        <v>13</v>
      </c>
      <c r="I205" s="232"/>
      <c r="J205" s="227"/>
      <c r="K205" s="227"/>
      <c r="L205" s="233"/>
      <c r="M205" s="234"/>
      <c r="N205" s="235"/>
      <c r="O205" s="235"/>
      <c r="P205" s="235"/>
      <c r="Q205" s="235"/>
      <c r="R205" s="235"/>
      <c r="S205" s="235"/>
      <c r="T205" s="236"/>
      <c r="AT205" s="237" t="s">
        <v>135</v>
      </c>
      <c r="AU205" s="237" t="s">
        <v>85</v>
      </c>
      <c r="AV205" s="11" t="s">
        <v>85</v>
      </c>
      <c r="AW205" s="11" t="s">
        <v>36</v>
      </c>
      <c r="AX205" s="11" t="s">
        <v>73</v>
      </c>
      <c r="AY205" s="237" t="s">
        <v>126</v>
      </c>
    </row>
    <row r="206" s="13" customFormat="1">
      <c r="B206" s="249"/>
      <c r="C206" s="250"/>
      <c r="D206" s="228" t="s">
        <v>135</v>
      </c>
      <c r="E206" s="251" t="s">
        <v>21</v>
      </c>
      <c r="F206" s="252" t="s">
        <v>323</v>
      </c>
      <c r="G206" s="250"/>
      <c r="H206" s="251" t="s">
        <v>21</v>
      </c>
      <c r="I206" s="253"/>
      <c r="J206" s="250"/>
      <c r="K206" s="250"/>
      <c r="L206" s="254"/>
      <c r="M206" s="255"/>
      <c r="N206" s="256"/>
      <c r="O206" s="256"/>
      <c r="P206" s="256"/>
      <c r="Q206" s="256"/>
      <c r="R206" s="256"/>
      <c r="S206" s="256"/>
      <c r="T206" s="257"/>
      <c r="AT206" s="258" t="s">
        <v>135</v>
      </c>
      <c r="AU206" s="258" t="s">
        <v>85</v>
      </c>
      <c r="AV206" s="13" t="s">
        <v>78</v>
      </c>
      <c r="AW206" s="13" t="s">
        <v>36</v>
      </c>
      <c r="AX206" s="13" t="s">
        <v>73</v>
      </c>
      <c r="AY206" s="258" t="s">
        <v>126</v>
      </c>
    </row>
    <row r="207" s="11" customFormat="1">
      <c r="B207" s="226"/>
      <c r="C207" s="227"/>
      <c r="D207" s="228" t="s">
        <v>135</v>
      </c>
      <c r="E207" s="229" t="s">
        <v>21</v>
      </c>
      <c r="F207" s="230" t="s">
        <v>324</v>
      </c>
      <c r="G207" s="227"/>
      <c r="H207" s="231">
        <v>6.5999999999999996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AT207" s="237" t="s">
        <v>135</v>
      </c>
      <c r="AU207" s="237" t="s">
        <v>85</v>
      </c>
      <c r="AV207" s="11" t="s">
        <v>85</v>
      </c>
      <c r="AW207" s="11" t="s">
        <v>36</v>
      </c>
      <c r="AX207" s="11" t="s">
        <v>73</v>
      </c>
      <c r="AY207" s="237" t="s">
        <v>126</v>
      </c>
    </row>
    <row r="208" s="11" customFormat="1">
      <c r="B208" s="226"/>
      <c r="C208" s="227"/>
      <c r="D208" s="228" t="s">
        <v>135</v>
      </c>
      <c r="E208" s="229" t="s">
        <v>21</v>
      </c>
      <c r="F208" s="230" t="s">
        <v>325</v>
      </c>
      <c r="G208" s="227"/>
      <c r="H208" s="231">
        <v>7.0999999999999996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AT208" s="237" t="s">
        <v>135</v>
      </c>
      <c r="AU208" s="237" t="s">
        <v>85</v>
      </c>
      <c r="AV208" s="11" t="s">
        <v>85</v>
      </c>
      <c r="AW208" s="11" t="s">
        <v>36</v>
      </c>
      <c r="AX208" s="11" t="s">
        <v>73</v>
      </c>
      <c r="AY208" s="237" t="s">
        <v>126</v>
      </c>
    </row>
    <row r="209" s="11" customFormat="1">
      <c r="B209" s="226"/>
      <c r="C209" s="227"/>
      <c r="D209" s="228" t="s">
        <v>135</v>
      </c>
      <c r="E209" s="229" t="s">
        <v>21</v>
      </c>
      <c r="F209" s="230" t="s">
        <v>326</v>
      </c>
      <c r="G209" s="227"/>
      <c r="H209" s="231">
        <v>10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AT209" s="237" t="s">
        <v>135</v>
      </c>
      <c r="AU209" s="237" t="s">
        <v>85</v>
      </c>
      <c r="AV209" s="11" t="s">
        <v>85</v>
      </c>
      <c r="AW209" s="11" t="s">
        <v>36</v>
      </c>
      <c r="AX209" s="11" t="s">
        <v>73</v>
      </c>
      <c r="AY209" s="237" t="s">
        <v>126</v>
      </c>
    </row>
    <row r="210" s="11" customFormat="1">
      <c r="B210" s="226"/>
      <c r="C210" s="227"/>
      <c r="D210" s="228" t="s">
        <v>135</v>
      </c>
      <c r="E210" s="229" t="s">
        <v>21</v>
      </c>
      <c r="F210" s="230" t="s">
        <v>327</v>
      </c>
      <c r="G210" s="227"/>
      <c r="H210" s="231">
        <v>9.5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AT210" s="237" t="s">
        <v>135</v>
      </c>
      <c r="AU210" s="237" t="s">
        <v>85</v>
      </c>
      <c r="AV210" s="11" t="s">
        <v>85</v>
      </c>
      <c r="AW210" s="11" t="s">
        <v>36</v>
      </c>
      <c r="AX210" s="11" t="s">
        <v>73</v>
      </c>
      <c r="AY210" s="237" t="s">
        <v>126</v>
      </c>
    </row>
    <row r="211" s="13" customFormat="1">
      <c r="B211" s="249"/>
      <c r="C211" s="250"/>
      <c r="D211" s="228" t="s">
        <v>135</v>
      </c>
      <c r="E211" s="251" t="s">
        <v>21</v>
      </c>
      <c r="F211" s="252" t="s">
        <v>328</v>
      </c>
      <c r="G211" s="250"/>
      <c r="H211" s="251" t="s">
        <v>21</v>
      </c>
      <c r="I211" s="253"/>
      <c r="J211" s="250"/>
      <c r="K211" s="250"/>
      <c r="L211" s="254"/>
      <c r="M211" s="255"/>
      <c r="N211" s="256"/>
      <c r="O211" s="256"/>
      <c r="P211" s="256"/>
      <c r="Q211" s="256"/>
      <c r="R211" s="256"/>
      <c r="S211" s="256"/>
      <c r="T211" s="257"/>
      <c r="AT211" s="258" t="s">
        <v>135</v>
      </c>
      <c r="AU211" s="258" t="s">
        <v>85</v>
      </c>
      <c r="AV211" s="13" t="s">
        <v>78</v>
      </c>
      <c r="AW211" s="13" t="s">
        <v>36</v>
      </c>
      <c r="AX211" s="13" t="s">
        <v>73</v>
      </c>
      <c r="AY211" s="258" t="s">
        <v>126</v>
      </c>
    </row>
    <row r="212" s="11" customFormat="1">
      <c r="B212" s="226"/>
      <c r="C212" s="227"/>
      <c r="D212" s="228" t="s">
        <v>135</v>
      </c>
      <c r="E212" s="229" t="s">
        <v>21</v>
      </c>
      <c r="F212" s="230" t="s">
        <v>329</v>
      </c>
      <c r="G212" s="227"/>
      <c r="H212" s="231">
        <v>6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AT212" s="237" t="s">
        <v>135</v>
      </c>
      <c r="AU212" s="237" t="s">
        <v>85</v>
      </c>
      <c r="AV212" s="11" t="s">
        <v>85</v>
      </c>
      <c r="AW212" s="11" t="s">
        <v>36</v>
      </c>
      <c r="AX212" s="11" t="s">
        <v>73</v>
      </c>
      <c r="AY212" s="237" t="s">
        <v>126</v>
      </c>
    </row>
    <row r="213" s="12" customFormat="1">
      <c r="B213" s="238"/>
      <c r="C213" s="239"/>
      <c r="D213" s="228" t="s">
        <v>135</v>
      </c>
      <c r="E213" s="240" t="s">
        <v>21</v>
      </c>
      <c r="F213" s="241" t="s">
        <v>155</v>
      </c>
      <c r="G213" s="239"/>
      <c r="H213" s="242">
        <v>52.200000000000003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AT213" s="248" t="s">
        <v>135</v>
      </c>
      <c r="AU213" s="248" t="s">
        <v>85</v>
      </c>
      <c r="AV213" s="12" t="s">
        <v>133</v>
      </c>
      <c r="AW213" s="12" t="s">
        <v>36</v>
      </c>
      <c r="AX213" s="12" t="s">
        <v>78</v>
      </c>
      <c r="AY213" s="248" t="s">
        <v>126</v>
      </c>
    </row>
    <row r="214" s="1" customFormat="1" ht="16.5" customHeight="1">
      <c r="B214" s="46"/>
      <c r="C214" s="259" t="s">
        <v>330</v>
      </c>
      <c r="D214" s="259" t="s">
        <v>235</v>
      </c>
      <c r="E214" s="260" t="s">
        <v>331</v>
      </c>
      <c r="F214" s="261" t="s">
        <v>332</v>
      </c>
      <c r="G214" s="262" t="s">
        <v>242</v>
      </c>
      <c r="H214" s="263">
        <v>13.65</v>
      </c>
      <c r="I214" s="264"/>
      <c r="J214" s="265">
        <f>ROUND(I214*H214,2)</f>
        <v>0</v>
      </c>
      <c r="K214" s="261" t="s">
        <v>132</v>
      </c>
      <c r="L214" s="266"/>
      <c r="M214" s="267" t="s">
        <v>21</v>
      </c>
      <c r="N214" s="268" t="s">
        <v>44</v>
      </c>
      <c r="O214" s="47"/>
      <c r="P214" s="223">
        <f>O214*H214</f>
        <v>0</v>
      </c>
      <c r="Q214" s="223">
        <v>3.0000000000000001E-05</v>
      </c>
      <c r="R214" s="223">
        <f>Q214*H214</f>
        <v>0.00040950000000000003</v>
      </c>
      <c r="S214" s="223">
        <v>0</v>
      </c>
      <c r="T214" s="224">
        <f>S214*H214</f>
        <v>0</v>
      </c>
      <c r="AR214" s="24" t="s">
        <v>168</v>
      </c>
      <c r="AT214" s="24" t="s">
        <v>235</v>
      </c>
      <c r="AU214" s="24" t="s">
        <v>85</v>
      </c>
      <c r="AY214" s="24" t="s">
        <v>126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24" t="s">
        <v>78</v>
      </c>
      <c r="BK214" s="225">
        <f>ROUND(I214*H214,2)</f>
        <v>0</v>
      </c>
      <c r="BL214" s="24" t="s">
        <v>133</v>
      </c>
      <c r="BM214" s="24" t="s">
        <v>333</v>
      </c>
    </row>
    <row r="215" s="13" customFormat="1">
      <c r="B215" s="249"/>
      <c r="C215" s="250"/>
      <c r="D215" s="228" t="s">
        <v>135</v>
      </c>
      <c r="E215" s="251" t="s">
        <v>21</v>
      </c>
      <c r="F215" s="252" t="s">
        <v>321</v>
      </c>
      <c r="G215" s="250"/>
      <c r="H215" s="251" t="s">
        <v>21</v>
      </c>
      <c r="I215" s="253"/>
      <c r="J215" s="250"/>
      <c r="K215" s="250"/>
      <c r="L215" s="254"/>
      <c r="M215" s="255"/>
      <c r="N215" s="256"/>
      <c r="O215" s="256"/>
      <c r="P215" s="256"/>
      <c r="Q215" s="256"/>
      <c r="R215" s="256"/>
      <c r="S215" s="256"/>
      <c r="T215" s="257"/>
      <c r="AT215" s="258" t="s">
        <v>135</v>
      </c>
      <c r="AU215" s="258" t="s">
        <v>85</v>
      </c>
      <c r="AV215" s="13" t="s">
        <v>78</v>
      </c>
      <c r="AW215" s="13" t="s">
        <v>36</v>
      </c>
      <c r="AX215" s="13" t="s">
        <v>73</v>
      </c>
      <c r="AY215" s="258" t="s">
        <v>126</v>
      </c>
    </row>
    <row r="216" s="11" customFormat="1">
      <c r="B216" s="226"/>
      <c r="C216" s="227"/>
      <c r="D216" s="228" t="s">
        <v>135</v>
      </c>
      <c r="E216" s="229" t="s">
        <v>21</v>
      </c>
      <c r="F216" s="230" t="s">
        <v>322</v>
      </c>
      <c r="G216" s="227"/>
      <c r="H216" s="231">
        <v>13</v>
      </c>
      <c r="I216" s="232"/>
      <c r="J216" s="227"/>
      <c r="K216" s="227"/>
      <c r="L216" s="233"/>
      <c r="M216" s="234"/>
      <c r="N216" s="235"/>
      <c r="O216" s="235"/>
      <c r="P216" s="235"/>
      <c r="Q216" s="235"/>
      <c r="R216" s="235"/>
      <c r="S216" s="235"/>
      <c r="T216" s="236"/>
      <c r="AT216" s="237" t="s">
        <v>135</v>
      </c>
      <c r="AU216" s="237" t="s">
        <v>85</v>
      </c>
      <c r="AV216" s="11" t="s">
        <v>85</v>
      </c>
      <c r="AW216" s="11" t="s">
        <v>36</v>
      </c>
      <c r="AX216" s="11" t="s">
        <v>78</v>
      </c>
      <c r="AY216" s="237" t="s">
        <v>126</v>
      </c>
    </row>
    <row r="217" s="11" customFormat="1">
      <c r="B217" s="226"/>
      <c r="C217" s="227"/>
      <c r="D217" s="228" t="s">
        <v>135</v>
      </c>
      <c r="E217" s="227"/>
      <c r="F217" s="230" t="s">
        <v>334</v>
      </c>
      <c r="G217" s="227"/>
      <c r="H217" s="231">
        <v>13.65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AT217" s="237" t="s">
        <v>135</v>
      </c>
      <c r="AU217" s="237" t="s">
        <v>85</v>
      </c>
      <c r="AV217" s="11" t="s">
        <v>85</v>
      </c>
      <c r="AW217" s="11" t="s">
        <v>6</v>
      </c>
      <c r="AX217" s="11" t="s">
        <v>78</v>
      </c>
      <c r="AY217" s="237" t="s">
        <v>126</v>
      </c>
    </row>
    <row r="218" s="1" customFormat="1" ht="16.5" customHeight="1">
      <c r="B218" s="46"/>
      <c r="C218" s="259" t="s">
        <v>335</v>
      </c>
      <c r="D218" s="259" t="s">
        <v>235</v>
      </c>
      <c r="E218" s="260" t="s">
        <v>336</v>
      </c>
      <c r="F218" s="261" t="s">
        <v>337</v>
      </c>
      <c r="G218" s="262" t="s">
        <v>242</v>
      </c>
      <c r="H218" s="263">
        <v>34.859999999999999</v>
      </c>
      <c r="I218" s="264"/>
      <c r="J218" s="265">
        <f>ROUND(I218*H218,2)</f>
        <v>0</v>
      </c>
      <c r="K218" s="261" t="s">
        <v>132</v>
      </c>
      <c r="L218" s="266"/>
      <c r="M218" s="267" t="s">
        <v>21</v>
      </c>
      <c r="N218" s="268" t="s">
        <v>44</v>
      </c>
      <c r="O218" s="47"/>
      <c r="P218" s="223">
        <f>O218*H218</f>
        <v>0</v>
      </c>
      <c r="Q218" s="223">
        <v>4.0000000000000003E-05</v>
      </c>
      <c r="R218" s="223">
        <f>Q218*H218</f>
        <v>0.0013944000000000001</v>
      </c>
      <c r="S218" s="223">
        <v>0</v>
      </c>
      <c r="T218" s="224">
        <f>S218*H218</f>
        <v>0</v>
      </c>
      <c r="AR218" s="24" t="s">
        <v>168</v>
      </c>
      <c r="AT218" s="24" t="s">
        <v>235</v>
      </c>
      <c r="AU218" s="24" t="s">
        <v>85</v>
      </c>
      <c r="AY218" s="24" t="s">
        <v>126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24" t="s">
        <v>78</v>
      </c>
      <c r="BK218" s="225">
        <f>ROUND(I218*H218,2)</f>
        <v>0</v>
      </c>
      <c r="BL218" s="24" t="s">
        <v>133</v>
      </c>
      <c r="BM218" s="24" t="s">
        <v>338</v>
      </c>
    </row>
    <row r="219" s="13" customFormat="1">
      <c r="B219" s="249"/>
      <c r="C219" s="250"/>
      <c r="D219" s="228" t="s">
        <v>135</v>
      </c>
      <c r="E219" s="251" t="s">
        <v>21</v>
      </c>
      <c r="F219" s="252" t="s">
        <v>323</v>
      </c>
      <c r="G219" s="250"/>
      <c r="H219" s="251" t="s">
        <v>21</v>
      </c>
      <c r="I219" s="253"/>
      <c r="J219" s="250"/>
      <c r="K219" s="250"/>
      <c r="L219" s="254"/>
      <c r="M219" s="255"/>
      <c r="N219" s="256"/>
      <c r="O219" s="256"/>
      <c r="P219" s="256"/>
      <c r="Q219" s="256"/>
      <c r="R219" s="256"/>
      <c r="S219" s="256"/>
      <c r="T219" s="257"/>
      <c r="AT219" s="258" t="s">
        <v>135</v>
      </c>
      <c r="AU219" s="258" t="s">
        <v>85</v>
      </c>
      <c r="AV219" s="13" t="s">
        <v>78</v>
      </c>
      <c r="AW219" s="13" t="s">
        <v>36</v>
      </c>
      <c r="AX219" s="13" t="s">
        <v>73</v>
      </c>
      <c r="AY219" s="258" t="s">
        <v>126</v>
      </c>
    </row>
    <row r="220" s="11" customFormat="1">
      <c r="B220" s="226"/>
      <c r="C220" s="227"/>
      <c r="D220" s="228" t="s">
        <v>135</v>
      </c>
      <c r="E220" s="229" t="s">
        <v>21</v>
      </c>
      <c r="F220" s="230" t="s">
        <v>324</v>
      </c>
      <c r="G220" s="227"/>
      <c r="H220" s="231">
        <v>6.5999999999999996</v>
      </c>
      <c r="I220" s="232"/>
      <c r="J220" s="227"/>
      <c r="K220" s="227"/>
      <c r="L220" s="233"/>
      <c r="M220" s="234"/>
      <c r="N220" s="235"/>
      <c r="O220" s="235"/>
      <c r="P220" s="235"/>
      <c r="Q220" s="235"/>
      <c r="R220" s="235"/>
      <c r="S220" s="235"/>
      <c r="T220" s="236"/>
      <c r="AT220" s="237" t="s">
        <v>135</v>
      </c>
      <c r="AU220" s="237" t="s">
        <v>85</v>
      </c>
      <c r="AV220" s="11" t="s">
        <v>85</v>
      </c>
      <c r="AW220" s="11" t="s">
        <v>36</v>
      </c>
      <c r="AX220" s="11" t="s">
        <v>73</v>
      </c>
      <c r="AY220" s="237" t="s">
        <v>126</v>
      </c>
    </row>
    <row r="221" s="11" customFormat="1">
      <c r="B221" s="226"/>
      <c r="C221" s="227"/>
      <c r="D221" s="228" t="s">
        <v>135</v>
      </c>
      <c r="E221" s="229" t="s">
        <v>21</v>
      </c>
      <c r="F221" s="230" t="s">
        <v>325</v>
      </c>
      <c r="G221" s="227"/>
      <c r="H221" s="231">
        <v>7.0999999999999996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AT221" s="237" t="s">
        <v>135</v>
      </c>
      <c r="AU221" s="237" t="s">
        <v>85</v>
      </c>
      <c r="AV221" s="11" t="s">
        <v>85</v>
      </c>
      <c r="AW221" s="11" t="s">
        <v>36</v>
      </c>
      <c r="AX221" s="11" t="s">
        <v>73</v>
      </c>
      <c r="AY221" s="237" t="s">
        <v>126</v>
      </c>
    </row>
    <row r="222" s="11" customFormat="1">
      <c r="B222" s="226"/>
      <c r="C222" s="227"/>
      <c r="D222" s="228" t="s">
        <v>135</v>
      </c>
      <c r="E222" s="229" t="s">
        <v>21</v>
      </c>
      <c r="F222" s="230" t="s">
        <v>326</v>
      </c>
      <c r="G222" s="227"/>
      <c r="H222" s="231">
        <v>10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AT222" s="237" t="s">
        <v>135</v>
      </c>
      <c r="AU222" s="237" t="s">
        <v>85</v>
      </c>
      <c r="AV222" s="11" t="s">
        <v>85</v>
      </c>
      <c r="AW222" s="11" t="s">
        <v>36</v>
      </c>
      <c r="AX222" s="11" t="s">
        <v>73</v>
      </c>
      <c r="AY222" s="237" t="s">
        <v>126</v>
      </c>
    </row>
    <row r="223" s="11" customFormat="1">
      <c r="B223" s="226"/>
      <c r="C223" s="227"/>
      <c r="D223" s="228" t="s">
        <v>135</v>
      </c>
      <c r="E223" s="229" t="s">
        <v>21</v>
      </c>
      <c r="F223" s="230" t="s">
        <v>327</v>
      </c>
      <c r="G223" s="227"/>
      <c r="H223" s="231">
        <v>9.5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AT223" s="237" t="s">
        <v>135</v>
      </c>
      <c r="AU223" s="237" t="s">
        <v>85</v>
      </c>
      <c r="AV223" s="11" t="s">
        <v>85</v>
      </c>
      <c r="AW223" s="11" t="s">
        <v>36</v>
      </c>
      <c r="AX223" s="11" t="s">
        <v>73</v>
      </c>
      <c r="AY223" s="237" t="s">
        <v>126</v>
      </c>
    </row>
    <row r="224" s="12" customFormat="1">
      <c r="B224" s="238"/>
      <c r="C224" s="239"/>
      <c r="D224" s="228" t="s">
        <v>135</v>
      </c>
      <c r="E224" s="240" t="s">
        <v>21</v>
      </c>
      <c r="F224" s="241" t="s">
        <v>155</v>
      </c>
      <c r="G224" s="239"/>
      <c r="H224" s="242">
        <v>33.200000000000003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AT224" s="248" t="s">
        <v>135</v>
      </c>
      <c r="AU224" s="248" t="s">
        <v>85</v>
      </c>
      <c r="AV224" s="12" t="s">
        <v>133</v>
      </c>
      <c r="AW224" s="12" t="s">
        <v>36</v>
      </c>
      <c r="AX224" s="12" t="s">
        <v>78</v>
      </c>
      <c r="AY224" s="248" t="s">
        <v>126</v>
      </c>
    </row>
    <row r="225" s="11" customFormat="1">
      <c r="B225" s="226"/>
      <c r="C225" s="227"/>
      <c r="D225" s="228" t="s">
        <v>135</v>
      </c>
      <c r="E225" s="227"/>
      <c r="F225" s="230" t="s">
        <v>339</v>
      </c>
      <c r="G225" s="227"/>
      <c r="H225" s="231">
        <v>34.859999999999999</v>
      </c>
      <c r="I225" s="232"/>
      <c r="J225" s="227"/>
      <c r="K225" s="227"/>
      <c r="L225" s="233"/>
      <c r="M225" s="234"/>
      <c r="N225" s="235"/>
      <c r="O225" s="235"/>
      <c r="P225" s="235"/>
      <c r="Q225" s="235"/>
      <c r="R225" s="235"/>
      <c r="S225" s="235"/>
      <c r="T225" s="236"/>
      <c r="AT225" s="237" t="s">
        <v>135</v>
      </c>
      <c r="AU225" s="237" t="s">
        <v>85</v>
      </c>
      <c r="AV225" s="11" t="s">
        <v>85</v>
      </c>
      <c r="AW225" s="11" t="s">
        <v>6</v>
      </c>
      <c r="AX225" s="11" t="s">
        <v>78</v>
      </c>
      <c r="AY225" s="237" t="s">
        <v>126</v>
      </c>
    </row>
    <row r="226" s="1" customFormat="1" ht="16.5" customHeight="1">
      <c r="B226" s="46"/>
      <c r="C226" s="259" t="s">
        <v>340</v>
      </c>
      <c r="D226" s="259" t="s">
        <v>235</v>
      </c>
      <c r="E226" s="260" t="s">
        <v>341</v>
      </c>
      <c r="F226" s="261" t="s">
        <v>342</v>
      </c>
      <c r="G226" s="262" t="s">
        <v>242</v>
      </c>
      <c r="H226" s="263">
        <v>6.2999999999999998</v>
      </c>
      <c r="I226" s="264"/>
      <c r="J226" s="265">
        <f>ROUND(I226*H226,2)</f>
        <v>0</v>
      </c>
      <c r="K226" s="261" t="s">
        <v>132</v>
      </c>
      <c r="L226" s="266"/>
      <c r="M226" s="267" t="s">
        <v>21</v>
      </c>
      <c r="N226" s="268" t="s">
        <v>44</v>
      </c>
      <c r="O226" s="47"/>
      <c r="P226" s="223">
        <f>O226*H226</f>
        <v>0</v>
      </c>
      <c r="Q226" s="223">
        <v>0.00020000000000000001</v>
      </c>
      <c r="R226" s="223">
        <f>Q226*H226</f>
        <v>0.0012600000000000001</v>
      </c>
      <c r="S226" s="223">
        <v>0</v>
      </c>
      <c r="T226" s="224">
        <f>S226*H226</f>
        <v>0</v>
      </c>
      <c r="AR226" s="24" t="s">
        <v>168</v>
      </c>
      <c r="AT226" s="24" t="s">
        <v>235</v>
      </c>
      <c r="AU226" s="24" t="s">
        <v>85</v>
      </c>
      <c r="AY226" s="24" t="s">
        <v>126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24" t="s">
        <v>78</v>
      </c>
      <c r="BK226" s="225">
        <f>ROUND(I226*H226,2)</f>
        <v>0</v>
      </c>
      <c r="BL226" s="24" t="s">
        <v>133</v>
      </c>
      <c r="BM226" s="24" t="s">
        <v>343</v>
      </c>
    </row>
    <row r="227" s="13" customFormat="1">
      <c r="B227" s="249"/>
      <c r="C227" s="250"/>
      <c r="D227" s="228" t="s">
        <v>135</v>
      </c>
      <c r="E227" s="251" t="s">
        <v>21</v>
      </c>
      <c r="F227" s="252" t="s">
        <v>328</v>
      </c>
      <c r="G227" s="250"/>
      <c r="H227" s="251" t="s">
        <v>21</v>
      </c>
      <c r="I227" s="253"/>
      <c r="J227" s="250"/>
      <c r="K227" s="250"/>
      <c r="L227" s="254"/>
      <c r="M227" s="255"/>
      <c r="N227" s="256"/>
      <c r="O227" s="256"/>
      <c r="P227" s="256"/>
      <c r="Q227" s="256"/>
      <c r="R227" s="256"/>
      <c r="S227" s="256"/>
      <c r="T227" s="257"/>
      <c r="AT227" s="258" t="s">
        <v>135</v>
      </c>
      <c r="AU227" s="258" t="s">
        <v>85</v>
      </c>
      <c r="AV227" s="13" t="s">
        <v>78</v>
      </c>
      <c r="AW227" s="13" t="s">
        <v>36</v>
      </c>
      <c r="AX227" s="13" t="s">
        <v>73</v>
      </c>
      <c r="AY227" s="258" t="s">
        <v>126</v>
      </c>
    </row>
    <row r="228" s="11" customFormat="1">
      <c r="B228" s="226"/>
      <c r="C228" s="227"/>
      <c r="D228" s="228" t="s">
        <v>135</v>
      </c>
      <c r="E228" s="229" t="s">
        <v>21</v>
      </c>
      <c r="F228" s="230" t="s">
        <v>329</v>
      </c>
      <c r="G228" s="227"/>
      <c r="H228" s="231">
        <v>6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AT228" s="237" t="s">
        <v>135</v>
      </c>
      <c r="AU228" s="237" t="s">
        <v>85</v>
      </c>
      <c r="AV228" s="11" t="s">
        <v>85</v>
      </c>
      <c r="AW228" s="11" t="s">
        <v>36</v>
      </c>
      <c r="AX228" s="11" t="s">
        <v>78</v>
      </c>
      <c r="AY228" s="237" t="s">
        <v>126</v>
      </c>
    </row>
    <row r="229" s="11" customFormat="1">
      <c r="B229" s="226"/>
      <c r="C229" s="227"/>
      <c r="D229" s="228" t="s">
        <v>135</v>
      </c>
      <c r="E229" s="227"/>
      <c r="F229" s="230" t="s">
        <v>344</v>
      </c>
      <c r="G229" s="227"/>
      <c r="H229" s="231">
        <v>6.2999999999999998</v>
      </c>
      <c r="I229" s="232"/>
      <c r="J229" s="227"/>
      <c r="K229" s="227"/>
      <c r="L229" s="233"/>
      <c r="M229" s="234"/>
      <c r="N229" s="235"/>
      <c r="O229" s="235"/>
      <c r="P229" s="235"/>
      <c r="Q229" s="235"/>
      <c r="R229" s="235"/>
      <c r="S229" s="235"/>
      <c r="T229" s="236"/>
      <c r="AT229" s="237" t="s">
        <v>135</v>
      </c>
      <c r="AU229" s="237" t="s">
        <v>85</v>
      </c>
      <c r="AV229" s="11" t="s">
        <v>85</v>
      </c>
      <c r="AW229" s="11" t="s">
        <v>6</v>
      </c>
      <c r="AX229" s="11" t="s">
        <v>78</v>
      </c>
      <c r="AY229" s="237" t="s">
        <v>126</v>
      </c>
    </row>
    <row r="230" s="1" customFormat="1" ht="16.5" customHeight="1">
      <c r="B230" s="46"/>
      <c r="C230" s="214" t="s">
        <v>345</v>
      </c>
      <c r="D230" s="214" t="s">
        <v>128</v>
      </c>
      <c r="E230" s="215" t="s">
        <v>346</v>
      </c>
      <c r="F230" s="216" t="s">
        <v>347</v>
      </c>
      <c r="G230" s="217" t="s">
        <v>176</v>
      </c>
      <c r="H230" s="218">
        <v>91.513000000000005</v>
      </c>
      <c r="I230" s="219"/>
      <c r="J230" s="220">
        <f>ROUND(I230*H230,2)</f>
        <v>0</v>
      </c>
      <c r="K230" s="216" t="s">
        <v>132</v>
      </c>
      <c r="L230" s="72"/>
      <c r="M230" s="221" t="s">
        <v>21</v>
      </c>
      <c r="N230" s="222" t="s">
        <v>44</v>
      </c>
      <c r="O230" s="47"/>
      <c r="P230" s="223">
        <f>O230*H230</f>
        <v>0</v>
      </c>
      <c r="Q230" s="223">
        <v>0.023099999999999999</v>
      </c>
      <c r="R230" s="223">
        <f>Q230*H230</f>
        <v>2.1139502999999999</v>
      </c>
      <c r="S230" s="223">
        <v>0</v>
      </c>
      <c r="T230" s="224">
        <f>S230*H230</f>
        <v>0</v>
      </c>
      <c r="AR230" s="24" t="s">
        <v>133</v>
      </c>
      <c r="AT230" s="24" t="s">
        <v>128</v>
      </c>
      <c r="AU230" s="24" t="s">
        <v>85</v>
      </c>
      <c r="AY230" s="24" t="s">
        <v>126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24" t="s">
        <v>78</v>
      </c>
      <c r="BK230" s="225">
        <f>ROUND(I230*H230,2)</f>
        <v>0</v>
      </c>
      <c r="BL230" s="24" t="s">
        <v>133</v>
      </c>
      <c r="BM230" s="24" t="s">
        <v>348</v>
      </c>
    </row>
    <row r="231" s="1" customFormat="1" ht="16.5" customHeight="1">
      <c r="B231" s="46"/>
      <c r="C231" s="214" t="s">
        <v>349</v>
      </c>
      <c r="D231" s="214" t="s">
        <v>128</v>
      </c>
      <c r="E231" s="215" t="s">
        <v>350</v>
      </c>
      <c r="F231" s="216" t="s">
        <v>351</v>
      </c>
      <c r="G231" s="217" t="s">
        <v>176</v>
      </c>
      <c r="H231" s="218">
        <v>91.513000000000005</v>
      </c>
      <c r="I231" s="219"/>
      <c r="J231" s="220">
        <f>ROUND(I231*H231,2)</f>
        <v>0</v>
      </c>
      <c r="K231" s="216" t="s">
        <v>132</v>
      </c>
      <c r="L231" s="72"/>
      <c r="M231" s="221" t="s">
        <v>21</v>
      </c>
      <c r="N231" s="222" t="s">
        <v>44</v>
      </c>
      <c r="O231" s="47"/>
      <c r="P231" s="223">
        <f>O231*H231</f>
        <v>0</v>
      </c>
      <c r="Q231" s="223">
        <v>0.0040000000000000001</v>
      </c>
      <c r="R231" s="223">
        <f>Q231*H231</f>
        <v>0.36605200000000004</v>
      </c>
      <c r="S231" s="223">
        <v>0</v>
      </c>
      <c r="T231" s="224">
        <f>S231*H231</f>
        <v>0</v>
      </c>
      <c r="AR231" s="24" t="s">
        <v>133</v>
      </c>
      <c r="AT231" s="24" t="s">
        <v>128</v>
      </c>
      <c r="AU231" s="24" t="s">
        <v>85</v>
      </c>
      <c r="AY231" s="24" t="s">
        <v>126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24" t="s">
        <v>78</v>
      </c>
      <c r="BK231" s="225">
        <f>ROUND(I231*H231,2)</f>
        <v>0</v>
      </c>
      <c r="BL231" s="24" t="s">
        <v>133</v>
      </c>
      <c r="BM231" s="24" t="s">
        <v>352</v>
      </c>
    </row>
    <row r="232" s="1" customFormat="1" ht="16.5" customHeight="1">
      <c r="B232" s="46"/>
      <c r="C232" s="214" t="s">
        <v>353</v>
      </c>
      <c r="D232" s="214" t="s">
        <v>128</v>
      </c>
      <c r="E232" s="215" t="s">
        <v>354</v>
      </c>
      <c r="F232" s="216" t="s">
        <v>355</v>
      </c>
      <c r="G232" s="217" t="s">
        <v>242</v>
      </c>
      <c r="H232" s="218">
        <v>6</v>
      </c>
      <c r="I232" s="219"/>
      <c r="J232" s="220">
        <f>ROUND(I232*H232,2)</f>
        <v>0</v>
      </c>
      <c r="K232" s="216" t="s">
        <v>132</v>
      </c>
      <c r="L232" s="72"/>
      <c r="M232" s="221" t="s">
        <v>21</v>
      </c>
      <c r="N232" s="222" t="s">
        <v>44</v>
      </c>
      <c r="O232" s="47"/>
      <c r="P232" s="223">
        <f>O232*H232</f>
        <v>0</v>
      </c>
      <c r="Q232" s="223">
        <v>0.010319999999999999</v>
      </c>
      <c r="R232" s="223">
        <f>Q232*H232</f>
        <v>0.061919999999999996</v>
      </c>
      <c r="S232" s="223">
        <v>0</v>
      </c>
      <c r="T232" s="224">
        <f>S232*H232</f>
        <v>0</v>
      </c>
      <c r="AR232" s="24" t="s">
        <v>133</v>
      </c>
      <c r="AT232" s="24" t="s">
        <v>128</v>
      </c>
      <c r="AU232" s="24" t="s">
        <v>85</v>
      </c>
      <c r="AY232" s="24" t="s">
        <v>126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24" t="s">
        <v>78</v>
      </c>
      <c r="BK232" s="225">
        <f>ROUND(I232*H232,2)</f>
        <v>0</v>
      </c>
      <c r="BL232" s="24" t="s">
        <v>133</v>
      </c>
      <c r="BM232" s="24" t="s">
        <v>356</v>
      </c>
    </row>
    <row r="233" s="11" customFormat="1">
      <c r="B233" s="226"/>
      <c r="C233" s="227"/>
      <c r="D233" s="228" t="s">
        <v>135</v>
      </c>
      <c r="E233" s="229" t="s">
        <v>21</v>
      </c>
      <c r="F233" s="230" t="s">
        <v>329</v>
      </c>
      <c r="G233" s="227"/>
      <c r="H233" s="231">
        <v>6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AT233" s="237" t="s">
        <v>135</v>
      </c>
      <c r="AU233" s="237" t="s">
        <v>85</v>
      </c>
      <c r="AV233" s="11" t="s">
        <v>85</v>
      </c>
      <c r="AW233" s="11" t="s">
        <v>36</v>
      </c>
      <c r="AX233" s="11" t="s">
        <v>78</v>
      </c>
      <c r="AY233" s="237" t="s">
        <v>126</v>
      </c>
    </row>
    <row r="234" s="1" customFormat="1" ht="16.5" customHeight="1">
      <c r="B234" s="46"/>
      <c r="C234" s="214" t="s">
        <v>357</v>
      </c>
      <c r="D234" s="214" t="s">
        <v>128</v>
      </c>
      <c r="E234" s="215" t="s">
        <v>358</v>
      </c>
      <c r="F234" s="216" t="s">
        <v>359</v>
      </c>
      <c r="G234" s="217" t="s">
        <v>176</v>
      </c>
      <c r="H234" s="218">
        <v>27.195</v>
      </c>
      <c r="I234" s="219"/>
      <c r="J234" s="220">
        <f>ROUND(I234*H234,2)</f>
        <v>0</v>
      </c>
      <c r="K234" s="216" t="s">
        <v>132</v>
      </c>
      <c r="L234" s="72"/>
      <c r="M234" s="221" t="s">
        <v>21</v>
      </c>
      <c r="N234" s="222" t="s">
        <v>44</v>
      </c>
      <c r="O234" s="47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AR234" s="24" t="s">
        <v>133</v>
      </c>
      <c r="AT234" s="24" t="s">
        <v>128</v>
      </c>
      <c r="AU234" s="24" t="s">
        <v>85</v>
      </c>
      <c r="AY234" s="24" t="s">
        <v>126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24" t="s">
        <v>78</v>
      </c>
      <c r="BK234" s="225">
        <f>ROUND(I234*H234,2)</f>
        <v>0</v>
      </c>
      <c r="BL234" s="24" t="s">
        <v>133</v>
      </c>
      <c r="BM234" s="24" t="s">
        <v>360</v>
      </c>
    </row>
    <row r="235" s="1" customFormat="1" ht="25.5" customHeight="1">
      <c r="B235" s="46"/>
      <c r="C235" s="214" t="s">
        <v>361</v>
      </c>
      <c r="D235" s="214" t="s">
        <v>128</v>
      </c>
      <c r="E235" s="215" t="s">
        <v>362</v>
      </c>
      <c r="F235" s="216" t="s">
        <v>363</v>
      </c>
      <c r="G235" s="217" t="s">
        <v>131</v>
      </c>
      <c r="H235" s="218">
        <v>0.068000000000000005</v>
      </c>
      <c r="I235" s="219"/>
      <c r="J235" s="220">
        <f>ROUND(I235*H235,2)</f>
        <v>0</v>
      </c>
      <c r="K235" s="216" t="s">
        <v>132</v>
      </c>
      <c r="L235" s="72"/>
      <c r="M235" s="221" t="s">
        <v>21</v>
      </c>
      <c r="N235" s="222" t="s">
        <v>44</v>
      </c>
      <c r="O235" s="47"/>
      <c r="P235" s="223">
        <f>O235*H235</f>
        <v>0</v>
      </c>
      <c r="Q235" s="223">
        <v>2.2563399999999998</v>
      </c>
      <c r="R235" s="223">
        <f>Q235*H235</f>
        <v>0.15343112</v>
      </c>
      <c r="S235" s="223">
        <v>0</v>
      </c>
      <c r="T235" s="224">
        <f>S235*H235</f>
        <v>0</v>
      </c>
      <c r="AR235" s="24" t="s">
        <v>133</v>
      </c>
      <c r="AT235" s="24" t="s">
        <v>128</v>
      </c>
      <c r="AU235" s="24" t="s">
        <v>85</v>
      </c>
      <c r="AY235" s="24" t="s">
        <v>126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24" t="s">
        <v>78</v>
      </c>
      <c r="BK235" s="225">
        <f>ROUND(I235*H235,2)</f>
        <v>0</v>
      </c>
      <c r="BL235" s="24" t="s">
        <v>133</v>
      </c>
      <c r="BM235" s="24" t="s">
        <v>364</v>
      </c>
    </row>
    <row r="236" s="13" customFormat="1">
      <c r="B236" s="249"/>
      <c r="C236" s="250"/>
      <c r="D236" s="228" t="s">
        <v>135</v>
      </c>
      <c r="E236" s="251" t="s">
        <v>21</v>
      </c>
      <c r="F236" s="252" t="s">
        <v>365</v>
      </c>
      <c r="G236" s="250"/>
      <c r="H236" s="251" t="s">
        <v>21</v>
      </c>
      <c r="I236" s="253"/>
      <c r="J236" s="250"/>
      <c r="K236" s="250"/>
      <c r="L236" s="254"/>
      <c r="M236" s="255"/>
      <c r="N236" s="256"/>
      <c r="O236" s="256"/>
      <c r="P236" s="256"/>
      <c r="Q236" s="256"/>
      <c r="R236" s="256"/>
      <c r="S236" s="256"/>
      <c r="T236" s="257"/>
      <c r="AT236" s="258" t="s">
        <v>135</v>
      </c>
      <c r="AU236" s="258" t="s">
        <v>85</v>
      </c>
      <c r="AV236" s="13" t="s">
        <v>78</v>
      </c>
      <c r="AW236" s="13" t="s">
        <v>36</v>
      </c>
      <c r="AX236" s="13" t="s">
        <v>73</v>
      </c>
      <c r="AY236" s="258" t="s">
        <v>126</v>
      </c>
    </row>
    <row r="237" s="11" customFormat="1">
      <c r="B237" s="226"/>
      <c r="C237" s="227"/>
      <c r="D237" s="228" t="s">
        <v>135</v>
      </c>
      <c r="E237" s="229" t="s">
        <v>21</v>
      </c>
      <c r="F237" s="230" t="s">
        <v>366</v>
      </c>
      <c r="G237" s="227"/>
      <c r="H237" s="231">
        <v>22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AT237" s="237" t="s">
        <v>135</v>
      </c>
      <c r="AU237" s="237" t="s">
        <v>85</v>
      </c>
      <c r="AV237" s="11" t="s">
        <v>85</v>
      </c>
      <c r="AW237" s="11" t="s">
        <v>36</v>
      </c>
      <c r="AX237" s="11" t="s">
        <v>73</v>
      </c>
      <c r="AY237" s="237" t="s">
        <v>126</v>
      </c>
    </row>
    <row r="238" s="11" customFormat="1">
      <c r="B238" s="226"/>
      <c r="C238" s="227"/>
      <c r="D238" s="228" t="s">
        <v>135</v>
      </c>
      <c r="E238" s="229" t="s">
        <v>21</v>
      </c>
      <c r="F238" s="230" t="s">
        <v>367</v>
      </c>
      <c r="G238" s="227"/>
      <c r="H238" s="231">
        <v>12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AT238" s="237" t="s">
        <v>135</v>
      </c>
      <c r="AU238" s="237" t="s">
        <v>85</v>
      </c>
      <c r="AV238" s="11" t="s">
        <v>85</v>
      </c>
      <c r="AW238" s="11" t="s">
        <v>36</v>
      </c>
      <c r="AX238" s="11" t="s">
        <v>73</v>
      </c>
      <c r="AY238" s="237" t="s">
        <v>126</v>
      </c>
    </row>
    <row r="239" s="14" customFormat="1">
      <c r="B239" s="269"/>
      <c r="C239" s="270"/>
      <c r="D239" s="228" t="s">
        <v>135</v>
      </c>
      <c r="E239" s="271" t="s">
        <v>21</v>
      </c>
      <c r="F239" s="272" t="s">
        <v>368</v>
      </c>
      <c r="G239" s="270"/>
      <c r="H239" s="273">
        <v>34</v>
      </c>
      <c r="I239" s="274"/>
      <c r="J239" s="270"/>
      <c r="K239" s="270"/>
      <c r="L239" s="275"/>
      <c r="M239" s="276"/>
      <c r="N239" s="277"/>
      <c r="O239" s="277"/>
      <c r="P239" s="277"/>
      <c r="Q239" s="277"/>
      <c r="R239" s="277"/>
      <c r="S239" s="277"/>
      <c r="T239" s="278"/>
      <c r="AT239" s="279" t="s">
        <v>135</v>
      </c>
      <c r="AU239" s="279" t="s">
        <v>85</v>
      </c>
      <c r="AV239" s="14" t="s">
        <v>140</v>
      </c>
      <c r="AW239" s="14" t="s">
        <v>36</v>
      </c>
      <c r="AX239" s="14" t="s">
        <v>73</v>
      </c>
      <c r="AY239" s="279" t="s">
        <v>126</v>
      </c>
    </row>
    <row r="240" s="11" customFormat="1">
      <c r="B240" s="226"/>
      <c r="C240" s="227"/>
      <c r="D240" s="228" t="s">
        <v>135</v>
      </c>
      <c r="E240" s="229" t="s">
        <v>21</v>
      </c>
      <c r="F240" s="230" t="s">
        <v>369</v>
      </c>
      <c r="G240" s="227"/>
      <c r="H240" s="231">
        <v>0.068000000000000005</v>
      </c>
      <c r="I240" s="232"/>
      <c r="J240" s="227"/>
      <c r="K240" s="227"/>
      <c r="L240" s="233"/>
      <c r="M240" s="234"/>
      <c r="N240" s="235"/>
      <c r="O240" s="235"/>
      <c r="P240" s="235"/>
      <c r="Q240" s="235"/>
      <c r="R240" s="235"/>
      <c r="S240" s="235"/>
      <c r="T240" s="236"/>
      <c r="AT240" s="237" t="s">
        <v>135</v>
      </c>
      <c r="AU240" s="237" t="s">
        <v>85</v>
      </c>
      <c r="AV240" s="11" t="s">
        <v>85</v>
      </c>
      <c r="AW240" s="11" t="s">
        <v>36</v>
      </c>
      <c r="AX240" s="11" t="s">
        <v>78</v>
      </c>
      <c r="AY240" s="237" t="s">
        <v>126</v>
      </c>
    </row>
    <row r="241" s="1" customFormat="1" ht="25.5" customHeight="1">
      <c r="B241" s="46"/>
      <c r="C241" s="214" t="s">
        <v>370</v>
      </c>
      <c r="D241" s="214" t="s">
        <v>128</v>
      </c>
      <c r="E241" s="215" t="s">
        <v>371</v>
      </c>
      <c r="F241" s="216" t="s">
        <v>372</v>
      </c>
      <c r="G241" s="217" t="s">
        <v>131</v>
      </c>
      <c r="H241" s="218">
        <v>8.4860000000000007</v>
      </c>
      <c r="I241" s="219"/>
      <c r="J241" s="220">
        <f>ROUND(I241*H241,2)</f>
        <v>0</v>
      </c>
      <c r="K241" s="216" t="s">
        <v>132</v>
      </c>
      <c r="L241" s="72"/>
      <c r="M241" s="221" t="s">
        <v>21</v>
      </c>
      <c r="N241" s="222" t="s">
        <v>44</v>
      </c>
      <c r="O241" s="47"/>
      <c r="P241" s="223">
        <f>O241*H241</f>
        <v>0</v>
      </c>
      <c r="Q241" s="223">
        <v>2.45329</v>
      </c>
      <c r="R241" s="223">
        <f>Q241*H241</f>
        <v>20.81861894</v>
      </c>
      <c r="S241" s="223">
        <v>0</v>
      </c>
      <c r="T241" s="224">
        <f>S241*H241</f>
        <v>0</v>
      </c>
      <c r="AR241" s="24" t="s">
        <v>133</v>
      </c>
      <c r="AT241" s="24" t="s">
        <v>128</v>
      </c>
      <c r="AU241" s="24" t="s">
        <v>85</v>
      </c>
      <c r="AY241" s="24" t="s">
        <v>126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24" t="s">
        <v>78</v>
      </c>
      <c r="BK241" s="225">
        <f>ROUND(I241*H241,2)</f>
        <v>0</v>
      </c>
      <c r="BL241" s="24" t="s">
        <v>133</v>
      </c>
      <c r="BM241" s="24" t="s">
        <v>373</v>
      </c>
    </row>
    <row r="242" s="11" customFormat="1">
      <c r="B242" s="226"/>
      <c r="C242" s="227"/>
      <c r="D242" s="228" t="s">
        <v>135</v>
      </c>
      <c r="E242" s="229" t="s">
        <v>21</v>
      </c>
      <c r="F242" s="230" t="s">
        <v>374</v>
      </c>
      <c r="G242" s="227"/>
      <c r="H242" s="231">
        <v>2.2480000000000002</v>
      </c>
      <c r="I242" s="232"/>
      <c r="J242" s="227"/>
      <c r="K242" s="227"/>
      <c r="L242" s="233"/>
      <c r="M242" s="234"/>
      <c r="N242" s="235"/>
      <c r="O242" s="235"/>
      <c r="P242" s="235"/>
      <c r="Q242" s="235"/>
      <c r="R242" s="235"/>
      <c r="S242" s="235"/>
      <c r="T242" s="236"/>
      <c r="AT242" s="237" t="s">
        <v>135</v>
      </c>
      <c r="AU242" s="237" t="s">
        <v>85</v>
      </c>
      <c r="AV242" s="11" t="s">
        <v>85</v>
      </c>
      <c r="AW242" s="11" t="s">
        <v>36</v>
      </c>
      <c r="AX242" s="11" t="s">
        <v>73</v>
      </c>
      <c r="AY242" s="237" t="s">
        <v>126</v>
      </c>
    </row>
    <row r="243" s="11" customFormat="1">
      <c r="B243" s="226"/>
      <c r="C243" s="227"/>
      <c r="D243" s="228" t="s">
        <v>135</v>
      </c>
      <c r="E243" s="229" t="s">
        <v>21</v>
      </c>
      <c r="F243" s="230" t="s">
        <v>375</v>
      </c>
      <c r="G243" s="227"/>
      <c r="H243" s="231">
        <v>6.2380000000000004</v>
      </c>
      <c r="I243" s="232"/>
      <c r="J243" s="227"/>
      <c r="K243" s="227"/>
      <c r="L243" s="233"/>
      <c r="M243" s="234"/>
      <c r="N243" s="235"/>
      <c r="O243" s="235"/>
      <c r="P243" s="235"/>
      <c r="Q243" s="235"/>
      <c r="R243" s="235"/>
      <c r="S243" s="235"/>
      <c r="T243" s="236"/>
      <c r="AT243" s="237" t="s">
        <v>135</v>
      </c>
      <c r="AU243" s="237" t="s">
        <v>85</v>
      </c>
      <c r="AV243" s="11" t="s">
        <v>85</v>
      </c>
      <c r="AW243" s="11" t="s">
        <v>36</v>
      </c>
      <c r="AX243" s="11" t="s">
        <v>73</v>
      </c>
      <c r="AY243" s="237" t="s">
        <v>126</v>
      </c>
    </row>
    <row r="244" s="12" customFormat="1">
      <c r="B244" s="238"/>
      <c r="C244" s="239"/>
      <c r="D244" s="228" t="s">
        <v>135</v>
      </c>
      <c r="E244" s="240" t="s">
        <v>21</v>
      </c>
      <c r="F244" s="241" t="s">
        <v>155</v>
      </c>
      <c r="G244" s="239"/>
      <c r="H244" s="242">
        <v>8.4860000000000007</v>
      </c>
      <c r="I244" s="243"/>
      <c r="J244" s="239"/>
      <c r="K244" s="239"/>
      <c r="L244" s="244"/>
      <c r="M244" s="245"/>
      <c r="N244" s="246"/>
      <c r="O244" s="246"/>
      <c r="P244" s="246"/>
      <c r="Q244" s="246"/>
      <c r="R244" s="246"/>
      <c r="S244" s="246"/>
      <c r="T244" s="247"/>
      <c r="AT244" s="248" t="s">
        <v>135</v>
      </c>
      <c r="AU244" s="248" t="s">
        <v>85</v>
      </c>
      <c r="AV244" s="12" t="s">
        <v>133</v>
      </c>
      <c r="AW244" s="12" t="s">
        <v>36</v>
      </c>
      <c r="AX244" s="12" t="s">
        <v>78</v>
      </c>
      <c r="AY244" s="248" t="s">
        <v>126</v>
      </c>
    </row>
    <row r="245" s="1" customFormat="1" ht="16.5" customHeight="1">
      <c r="B245" s="46"/>
      <c r="C245" s="214" t="s">
        <v>376</v>
      </c>
      <c r="D245" s="214" t="s">
        <v>128</v>
      </c>
      <c r="E245" s="215" t="s">
        <v>377</v>
      </c>
      <c r="F245" s="216" t="s">
        <v>378</v>
      </c>
      <c r="G245" s="217" t="s">
        <v>164</v>
      </c>
      <c r="H245" s="218">
        <v>0.33500000000000002</v>
      </c>
      <c r="I245" s="219"/>
      <c r="J245" s="220">
        <f>ROUND(I245*H245,2)</f>
        <v>0</v>
      </c>
      <c r="K245" s="216" t="s">
        <v>132</v>
      </c>
      <c r="L245" s="72"/>
      <c r="M245" s="221" t="s">
        <v>21</v>
      </c>
      <c r="N245" s="222" t="s">
        <v>44</v>
      </c>
      <c r="O245" s="47"/>
      <c r="P245" s="223">
        <f>O245*H245</f>
        <v>0</v>
      </c>
      <c r="Q245" s="223">
        <v>1.06277</v>
      </c>
      <c r="R245" s="223">
        <f>Q245*H245</f>
        <v>0.35602795000000004</v>
      </c>
      <c r="S245" s="223">
        <v>0</v>
      </c>
      <c r="T245" s="224">
        <f>S245*H245</f>
        <v>0</v>
      </c>
      <c r="AR245" s="24" t="s">
        <v>133</v>
      </c>
      <c r="AT245" s="24" t="s">
        <v>128</v>
      </c>
      <c r="AU245" s="24" t="s">
        <v>85</v>
      </c>
      <c r="AY245" s="24" t="s">
        <v>126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24" t="s">
        <v>78</v>
      </c>
      <c r="BK245" s="225">
        <f>ROUND(I245*H245,2)</f>
        <v>0</v>
      </c>
      <c r="BL245" s="24" t="s">
        <v>133</v>
      </c>
      <c r="BM245" s="24" t="s">
        <v>379</v>
      </c>
    </row>
    <row r="246" s="13" customFormat="1">
      <c r="B246" s="249"/>
      <c r="C246" s="250"/>
      <c r="D246" s="228" t="s">
        <v>135</v>
      </c>
      <c r="E246" s="251" t="s">
        <v>21</v>
      </c>
      <c r="F246" s="252" t="s">
        <v>380</v>
      </c>
      <c r="G246" s="250"/>
      <c r="H246" s="251" t="s">
        <v>21</v>
      </c>
      <c r="I246" s="253"/>
      <c r="J246" s="250"/>
      <c r="K246" s="250"/>
      <c r="L246" s="254"/>
      <c r="M246" s="255"/>
      <c r="N246" s="256"/>
      <c r="O246" s="256"/>
      <c r="P246" s="256"/>
      <c r="Q246" s="256"/>
      <c r="R246" s="256"/>
      <c r="S246" s="256"/>
      <c r="T246" s="257"/>
      <c r="AT246" s="258" t="s">
        <v>135</v>
      </c>
      <c r="AU246" s="258" t="s">
        <v>85</v>
      </c>
      <c r="AV246" s="13" t="s">
        <v>78</v>
      </c>
      <c r="AW246" s="13" t="s">
        <v>36</v>
      </c>
      <c r="AX246" s="13" t="s">
        <v>73</v>
      </c>
      <c r="AY246" s="258" t="s">
        <v>126</v>
      </c>
    </row>
    <row r="247" s="11" customFormat="1">
      <c r="B247" s="226"/>
      <c r="C247" s="227"/>
      <c r="D247" s="228" t="s">
        <v>135</v>
      </c>
      <c r="E247" s="229" t="s">
        <v>21</v>
      </c>
      <c r="F247" s="230" t="s">
        <v>381</v>
      </c>
      <c r="G247" s="227"/>
      <c r="H247" s="231">
        <v>0.088999999999999996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AT247" s="237" t="s">
        <v>135</v>
      </c>
      <c r="AU247" s="237" t="s">
        <v>85</v>
      </c>
      <c r="AV247" s="11" t="s">
        <v>85</v>
      </c>
      <c r="AW247" s="11" t="s">
        <v>36</v>
      </c>
      <c r="AX247" s="11" t="s">
        <v>73</v>
      </c>
      <c r="AY247" s="237" t="s">
        <v>126</v>
      </c>
    </row>
    <row r="248" s="11" customFormat="1">
      <c r="B248" s="226"/>
      <c r="C248" s="227"/>
      <c r="D248" s="228" t="s">
        <v>135</v>
      </c>
      <c r="E248" s="229" t="s">
        <v>21</v>
      </c>
      <c r="F248" s="230" t="s">
        <v>382</v>
      </c>
      <c r="G248" s="227"/>
      <c r="H248" s="231">
        <v>0.246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AT248" s="237" t="s">
        <v>135</v>
      </c>
      <c r="AU248" s="237" t="s">
        <v>85</v>
      </c>
      <c r="AV248" s="11" t="s">
        <v>85</v>
      </c>
      <c r="AW248" s="11" t="s">
        <v>36</v>
      </c>
      <c r="AX248" s="11" t="s">
        <v>73</v>
      </c>
      <c r="AY248" s="237" t="s">
        <v>126</v>
      </c>
    </row>
    <row r="249" s="12" customFormat="1">
      <c r="B249" s="238"/>
      <c r="C249" s="239"/>
      <c r="D249" s="228" t="s">
        <v>135</v>
      </c>
      <c r="E249" s="240" t="s">
        <v>21</v>
      </c>
      <c r="F249" s="241" t="s">
        <v>155</v>
      </c>
      <c r="G249" s="239"/>
      <c r="H249" s="242">
        <v>0.33500000000000002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AT249" s="248" t="s">
        <v>135</v>
      </c>
      <c r="AU249" s="248" t="s">
        <v>85</v>
      </c>
      <c r="AV249" s="12" t="s">
        <v>133</v>
      </c>
      <c r="AW249" s="12" t="s">
        <v>36</v>
      </c>
      <c r="AX249" s="12" t="s">
        <v>78</v>
      </c>
      <c r="AY249" s="248" t="s">
        <v>126</v>
      </c>
    </row>
    <row r="250" s="10" customFormat="1" ht="29.88" customHeight="1">
      <c r="B250" s="198"/>
      <c r="C250" s="199"/>
      <c r="D250" s="200" t="s">
        <v>72</v>
      </c>
      <c r="E250" s="212" t="s">
        <v>173</v>
      </c>
      <c r="F250" s="212" t="s">
        <v>383</v>
      </c>
      <c r="G250" s="199"/>
      <c r="H250" s="199"/>
      <c r="I250" s="202"/>
      <c r="J250" s="213">
        <f>BK250</f>
        <v>0</v>
      </c>
      <c r="K250" s="199"/>
      <c r="L250" s="204"/>
      <c r="M250" s="205"/>
      <c r="N250" s="206"/>
      <c r="O250" s="206"/>
      <c r="P250" s="207">
        <f>SUM(P251:P282)</f>
        <v>0</v>
      </c>
      <c r="Q250" s="206"/>
      <c r="R250" s="207">
        <f>SUM(R251:R282)</f>
        <v>0.014426539999999998</v>
      </c>
      <c r="S250" s="206"/>
      <c r="T250" s="208">
        <f>SUM(T251:T282)</f>
        <v>1.0540000000000001</v>
      </c>
      <c r="AR250" s="209" t="s">
        <v>78</v>
      </c>
      <c r="AT250" s="210" t="s">
        <v>72</v>
      </c>
      <c r="AU250" s="210" t="s">
        <v>78</v>
      </c>
      <c r="AY250" s="209" t="s">
        <v>126</v>
      </c>
      <c r="BK250" s="211">
        <f>SUM(BK251:BK282)</f>
        <v>0</v>
      </c>
    </row>
    <row r="251" s="1" customFormat="1" ht="25.5" customHeight="1">
      <c r="B251" s="46"/>
      <c r="C251" s="214" t="s">
        <v>384</v>
      </c>
      <c r="D251" s="214" t="s">
        <v>128</v>
      </c>
      <c r="E251" s="215" t="s">
        <v>385</v>
      </c>
      <c r="F251" s="216" t="s">
        <v>386</v>
      </c>
      <c r="G251" s="217" t="s">
        <v>176</v>
      </c>
      <c r="H251" s="218">
        <v>30</v>
      </c>
      <c r="I251" s="219"/>
      <c r="J251" s="220">
        <f>ROUND(I251*H251,2)</f>
        <v>0</v>
      </c>
      <c r="K251" s="216" t="s">
        <v>132</v>
      </c>
      <c r="L251" s="72"/>
      <c r="M251" s="221" t="s">
        <v>21</v>
      </c>
      <c r="N251" s="222" t="s">
        <v>44</v>
      </c>
      <c r="O251" s="47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AR251" s="24" t="s">
        <v>133</v>
      </c>
      <c r="AT251" s="24" t="s">
        <v>128</v>
      </c>
      <c r="AU251" s="24" t="s">
        <v>85</v>
      </c>
      <c r="AY251" s="24" t="s">
        <v>126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24" t="s">
        <v>78</v>
      </c>
      <c r="BK251" s="225">
        <f>ROUND(I251*H251,2)</f>
        <v>0</v>
      </c>
      <c r="BL251" s="24" t="s">
        <v>133</v>
      </c>
      <c r="BM251" s="24" t="s">
        <v>387</v>
      </c>
    </row>
    <row r="252" s="1" customFormat="1" ht="25.5" customHeight="1">
      <c r="B252" s="46"/>
      <c r="C252" s="214" t="s">
        <v>388</v>
      </c>
      <c r="D252" s="214" t="s">
        <v>128</v>
      </c>
      <c r="E252" s="215" t="s">
        <v>389</v>
      </c>
      <c r="F252" s="216" t="s">
        <v>390</v>
      </c>
      <c r="G252" s="217" t="s">
        <v>176</v>
      </c>
      <c r="H252" s="218">
        <v>480</v>
      </c>
      <c r="I252" s="219"/>
      <c r="J252" s="220">
        <f>ROUND(I252*H252,2)</f>
        <v>0</v>
      </c>
      <c r="K252" s="216" t="s">
        <v>132</v>
      </c>
      <c r="L252" s="72"/>
      <c r="M252" s="221" t="s">
        <v>21</v>
      </c>
      <c r="N252" s="222" t="s">
        <v>44</v>
      </c>
      <c r="O252" s="47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AR252" s="24" t="s">
        <v>133</v>
      </c>
      <c r="AT252" s="24" t="s">
        <v>128</v>
      </c>
      <c r="AU252" s="24" t="s">
        <v>85</v>
      </c>
      <c r="AY252" s="24" t="s">
        <v>126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24" t="s">
        <v>78</v>
      </c>
      <c r="BK252" s="225">
        <f>ROUND(I252*H252,2)</f>
        <v>0</v>
      </c>
      <c r="BL252" s="24" t="s">
        <v>133</v>
      </c>
      <c r="BM252" s="24" t="s">
        <v>391</v>
      </c>
    </row>
    <row r="253" s="11" customFormat="1">
      <c r="B253" s="226"/>
      <c r="C253" s="227"/>
      <c r="D253" s="228" t="s">
        <v>135</v>
      </c>
      <c r="E253" s="227"/>
      <c r="F253" s="230" t="s">
        <v>392</v>
      </c>
      <c r="G253" s="227"/>
      <c r="H253" s="231">
        <v>480</v>
      </c>
      <c r="I253" s="232"/>
      <c r="J253" s="227"/>
      <c r="K253" s="227"/>
      <c r="L253" s="233"/>
      <c r="M253" s="234"/>
      <c r="N253" s="235"/>
      <c r="O253" s="235"/>
      <c r="P253" s="235"/>
      <c r="Q253" s="235"/>
      <c r="R253" s="235"/>
      <c r="S253" s="235"/>
      <c r="T253" s="236"/>
      <c r="AT253" s="237" t="s">
        <v>135</v>
      </c>
      <c r="AU253" s="237" t="s">
        <v>85</v>
      </c>
      <c r="AV253" s="11" t="s">
        <v>85</v>
      </c>
      <c r="AW253" s="11" t="s">
        <v>6</v>
      </c>
      <c r="AX253" s="11" t="s">
        <v>78</v>
      </c>
      <c r="AY253" s="237" t="s">
        <v>126</v>
      </c>
    </row>
    <row r="254" s="1" customFormat="1" ht="25.5" customHeight="1">
      <c r="B254" s="46"/>
      <c r="C254" s="214" t="s">
        <v>393</v>
      </c>
      <c r="D254" s="214" t="s">
        <v>128</v>
      </c>
      <c r="E254" s="215" t="s">
        <v>394</v>
      </c>
      <c r="F254" s="216" t="s">
        <v>395</v>
      </c>
      <c r="G254" s="217" t="s">
        <v>176</v>
      </c>
      <c r="H254" s="218">
        <v>30</v>
      </c>
      <c r="I254" s="219"/>
      <c r="J254" s="220">
        <f>ROUND(I254*H254,2)</f>
        <v>0</v>
      </c>
      <c r="K254" s="216" t="s">
        <v>132</v>
      </c>
      <c r="L254" s="72"/>
      <c r="M254" s="221" t="s">
        <v>21</v>
      </c>
      <c r="N254" s="222" t="s">
        <v>44</v>
      </c>
      <c r="O254" s="47"/>
      <c r="P254" s="223">
        <f>O254*H254</f>
        <v>0</v>
      </c>
      <c r="Q254" s="223">
        <v>0</v>
      </c>
      <c r="R254" s="223">
        <f>Q254*H254</f>
        <v>0</v>
      </c>
      <c r="S254" s="223">
        <v>0</v>
      </c>
      <c r="T254" s="224">
        <f>S254*H254</f>
        <v>0</v>
      </c>
      <c r="AR254" s="24" t="s">
        <v>133</v>
      </c>
      <c r="AT254" s="24" t="s">
        <v>128</v>
      </c>
      <c r="AU254" s="24" t="s">
        <v>85</v>
      </c>
      <c r="AY254" s="24" t="s">
        <v>126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24" t="s">
        <v>78</v>
      </c>
      <c r="BK254" s="225">
        <f>ROUND(I254*H254,2)</f>
        <v>0</v>
      </c>
      <c r="BL254" s="24" t="s">
        <v>133</v>
      </c>
      <c r="BM254" s="24" t="s">
        <v>396</v>
      </c>
    </row>
    <row r="255" s="1" customFormat="1" ht="25.5" customHeight="1">
      <c r="B255" s="46"/>
      <c r="C255" s="214" t="s">
        <v>397</v>
      </c>
      <c r="D255" s="214" t="s">
        <v>128</v>
      </c>
      <c r="E255" s="215" t="s">
        <v>398</v>
      </c>
      <c r="F255" s="216" t="s">
        <v>399</v>
      </c>
      <c r="G255" s="217" t="s">
        <v>176</v>
      </c>
      <c r="H255" s="218">
        <v>84.861999999999995</v>
      </c>
      <c r="I255" s="219"/>
      <c r="J255" s="220">
        <f>ROUND(I255*H255,2)</f>
        <v>0</v>
      </c>
      <c r="K255" s="216" t="s">
        <v>132</v>
      </c>
      <c r="L255" s="72"/>
      <c r="M255" s="221" t="s">
        <v>21</v>
      </c>
      <c r="N255" s="222" t="s">
        <v>44</v>
      </c>
      <c r="O255" s="47"/>
      <c r="P255" s="223">
        <f>O255*H255</f>
        <v>0</v>
      </c>
      <c r="Q255" s="223">
        <v>0.00012999999999999999</v>
      </c>
      <c r="R255" s="223">
        <f>Q255*H255</f>
        <v>0.011032059999999998</v>
      </c>
      <c r="S255" s="223">
        <v>0</v>
      </c>
      <c r="T255" s="224">
        <f>S255*H255</f>
        <v>0</v>
      </c>
      <c r="AR255" s="24" t="s">
        <v>133</v>
      </c>
      <c r="AT255" s="24" t="s">
        <v>128</v>
      </c>
      <c r="AU255" s="24" t="s">
        <v>85</v>
      </c>
      <c r="AY255" s="24" t="s">
        <v>126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24" t="s">
        <v>78</v>
      </c>
      <c r="BK255" s="225">
        <f>ROUND(I255*H255,2)</f>
        <v>0</v>
      </c>
      <c r="BL255" s="24" t="s">
        <v>133</v>
      </c>
      <c r="BM255" s="24" t="s">
        <v>400</v>
      </c>
    </row>
    <row r="256" s="13" customFormat="1">
      <c r="B256" s="249"/>
      <c r="C256" s="250"/>
      <c r="D256" s="228" t="s">
        <v>135</v>
      </c>
      <c r="E256" s="251" t="s">
        <v>21</v>
      </c>
      <c r="F256" s="252" t="s">
        <v>272</v>
      </c>
      <c r="G256" s="250"/>
      <c r="H256" s="251" t="s">
        <v>21</v>
      </c>
      <c r="I256" s="253"/>
      <c r="J256" s="250"/>
      <c r="K256" s="250"/>
      <c r="L256" s="254"/>
      <c r="M256" s="255"/>
      <c r="N256" s="256"/>
      <c r="O256" s="256"/>
      <c r="P256" s="256"/>
      <c r="Q256" s="256"/>
      <c r="R256" s="256"/>
      <c r="S256" s="256"/>
      <c r="T256" s="257"/>
      <c r="AT256" s="258" t="s">
        <v>135</v>
      </c>
      <c r="AU256" s="258" t="s">
        <v>85</v>
      </c>
      <c r="AV256" s="13" t="s">
        <v>78</v>
      </c>
      <c r="AW256" s="13" t="s">
        <v>36</v>
      </c>
      <c r="AX256" s="13" t="s">
        <v>73</v>
      </c>
      <c r="AY256" s="258" t="s">
        <v>126</v>
      </c>
    </row>
    <row r="257" s="11" customFormat="1">
      <c r="B257" s="226"/>
      <c r="C257" s="227"/>
      <c r="D257" s="228" t="s">
        <v>135</v>
      </c>
      <c r="E257" s="229" t="s">
        <v>21</v>
      </c>
      <c r="F257" s="230" t="s">
        <v>401</v>
      </c>
      <c r="G257" s="227"/>
      <c r="H257" s="231">
        <v>22.48</v>
      </c>
      <c r="I257" s="232"/>
      <c r="J257" s="227"/>
      <c r="K257" s="227"/>
      <c r="L257" s="233"/>
      <c r="M257" s="234"/>
      <c r="N257" s="235"/>
      <c r="O257" s="235"/>
      <c r="P257" s="235"/>
      <c r="Q257" s="235"/>
      <c r="R257" s="235"/>
      <c r="S257" s="235"/>
      <c r="T257" s="236"/>
      <c r="AT257" s="237" t="s">
        <v>135</v>
      </c>
      <c r="AU257" s="237" t="s">
        <v>85</v>
      </c>
      <c r="AV257" s="11" t="s">
        <v>85</v>
      </c>
      <c r="AW257" s="11" t="s">
        <v>36</v>
      </c>
      <c r="AX257" s="11" t="s">
        <v>73</v>
      </c>
      <c r="AY257" s="237" t="s">
        <v>126</v>
      </c>
    </row>
    <row r="258" s="13" customFormat="1">
      <c r="B258" s="249"/>
      <c r="C258" s="250"/>
      <c r="D258" s="228" t="s">
        <v>135</v>
      </c>
      <c r="E258" s="251" t="s">
        <v>21</v>
      </c>
      <c r="F258" s="252" t="s">
        <v>278</v>
      </c>
      <c r="G258" s="250"/>
      <c r="H258" s="251" t="s">
        <v>21</v>
      </c>
      <c r="I258" s="253"/>
      <c r="J258" s="250"/>
      <c r="K258" s="250"/>
      <c r="L258" s="254"/>
      <c r="M258" s="255"/>
      <c r="N258" s="256"/>
      <c r="O258" s="256"/>
      <c r="P258" s="256"/>
      <c r="Q258" s="256"/>
      <c r="R258" s="256"/>
      <c r="S258" s="256"/>
      <c r="T258" s="257"/>
      <c r="AT258" s="258" t="s">
        <v>135</v>
      </c>
      <c r="AU258" s="258" t="s">
        <v>85</v>
      </c>
      <c r="AV258" s="13" t="s">
        <v>78</v>
      </c>
      <c r="AW258" s="13" t="s">
        <v>36</v>
      </c>
      <c r="AX258" s="13" t="s">
        <v>73</v>
      </c>
      <c r="AY258" s="258" t="s">
        <v>126</v>
      </c>
    </row>
    <row r="259" s="11" customFormat="1">
      <c r="B259" s="226"/>
      <c r="C259" s="227"/>
      <c r="D259" s="228" t="s">
        <v>135</v>
      </c>
      <c r="E259" s="229" t="s">
        <v>21</v>
      </c>
      <c r="F259" s="230" t="s">
        <v>402</v>
      </c>
      <c r="G259" s="227"/>
      <c r="H259" s="231">
        <v>62.381999999999998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AT259" s="237" t="s">
        <v>135</v>
      </c>
      <c r="AU259" s="237" t="s">
        <v>85</v>
      </c>
      <c r="AV259" s="11" t="s">
        <v>85</v>
      </c>
      <c r="AW259" s="11" t="s">
        <v>36</v>
      </c>
      <c r="AX259" s="11" t="s">
        <v>73</v>
      </c>
      <c r="AY259" s="237" t="s">
        <v>126</v>
      </c>
    </row>
    <row r="260" s="12" customFormat="1">
      <c r="B260" s="238"/>
      <c r="C260" s="239"/>
      <c r="D260" s="228" t="s">
        <v>135</v>
      </c>
      <c r="E260" s="240" t="s">
        <v>21</v>
      </c>
      <c r="F260" s="241" t="s">
        <v>155</v>
      </c>
      <c r="G260" s="239"/>
      <c r="H260" s="242">
        <v>84.861999999999995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AT260" s="248" t="s">
        <v>135</v>
      </c>
      <c r="AU260" s="248" t="s">
        <v>85</v>
      </c>
      <c r="AV260" s="12" t="s">
        <v>133</v>
      </c>
      <c r="AW260" s="12" t="s">
        <v>36</v>
      </c>
      <c r="AX260" s="12" t="s">
        <v>78</v>
      </c>
      <c r="AY260" s="248" t="s">
        <v>126</v>
      </c>
    </row>
    <row r="261" s="1" customFormat="1" ht="16.5" customHeight="1">
      <c r="B261" s="46"/>
      <c r="C261" s="214" t="s">
        <v>403</v>
      </c>
      <c r="D261" s="214" t="s">
        <v>128</v>
      </c>
      <c r="E261" s="215" t="s">
        <v>404</v>
      </c>
      <c r="F261" s="216" t="s">
        <v>405</v>
      </c>
      <c r="G261" s="217" t="s">
        <v>176</v>
      </c>
      <c r="H261" s="218">
        <v>84.861999999999995</v>
      </c>
      <c r="I261" s="219"/>
      <c r="J261" s="220">
        <f>ROUND(I261*H261,2)</f>
        <v>0</v>
      </c>
      <c r="K261" s="216" t="s">
        <v>132</v>
      </c>
      <c r="L261" s="72"/>
      <c r="M261" s="221" t="s">
        <v>21</v>
      </c>
      <c r="N261" s="222" t="s">
        <v>44</v>
      </c>
      <c r="O261" s="47"/>
      <c r="P261" s="223">
        <f>O261*H261</f>
        <v>0</v>
      </c>
      <c r="Q261" s="223">
        <v>4.0000000000000003E-05</v>
      </c>
      <c r="R261" s="223">
        <f>Q261*H261</f>
        <v>0.0033944800000000001</v>
      </c>
      <c r="S261" s="223">
        <v>0</v>
      </c>
      <c r="T261" s="224">
        <f>S261*H261</f>
        <v>0</v>
      </c>
      <c r="AR261" s="24" t="s">
        <v>133</v>
      </c>
      <c r="AT261" s="24" t="s">
        <v>128</v>
      </c>
      <c r="AU261" s="24" t="s">
        <v>85</v>
      </c>
      <c r="AY261" s="24" t="s">
        <v>126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24" t="s">
        <v>78</v>
      </c>
      <c r="BK261" s="225">
        <f>ROUND(I261*H261,2)</f>
        <v>0</v>
      </c>
      <c r="BL261" s="24" t="s">
        <v>133</v>
      </c>
      <c r="BM261" s="24" t="s">
        <v>406</v>
      </c>
    </row>
    <row r="262" s="1" customFormat="1" ht="25.5" customHeight="1">
      <c r="B262" s="46"/>
      <c r="C262" s="214" t="s">
        <v>407</v>
      </c>
      <c r="D262" s="214" t="s">
        <v>128</v>
      </c>
      <c r="E262" s="215" t="s">
        <v>408</v>
      </c>
      <c r="F262" s="216" t="s">
        <v>409</v>
      </c>
      <c r="G262" s="217" t="s">
        <v>410</v>
      </c>
      <c r="H262" s="218">
        <v>34</v>
      </c>
      <c r="I262" s="219"/>
      <c r="J262" s="220">
        <f>ROUND(I262*H262,2)</f>
        <v>0</v>
      </c>
      <c r="K262" s="216" t="s">
        <v>132</v>
      </c>
      <c r="L262" s="72"/>
      <c r="M262" s="221" t="s">
        <v>21</v>
      </c>
      <c r="N262" s="222" t="s">
        <v>44</v>
      </c>
      <c r="O262" s="47"/>
      <c r="P262" s="223">
        <f>O262*H262</f>
        <v>0</v>
      </c>
      <c r="Q262" s="223">
        <v>0</v>
      </c>
      <c r="R262" s="223">
        <f>Q262*H262</f>
        <v>0</v>
      </c>
      <c r="S262" s="223">
        <v>0.031</v>
      </c>
      <c r="T262" s="224">
        <f>S262*H262</f>
        <v>1.0540000000000001</v>
      </c>
      <c r="AR262" s="24" t="s">
        <v>133</v>
      </c>
      <c r="AT262" s="24" t="s">
        <v>128</v>
      </c>
      <c r="AU262" s="24" t="s">
        <v>85</v>
      </c>
      <c r="AY262" s="24" t="s">
        <v>126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24" t="s">
        <v>78</v>
      </c>
      <c r="BK262" s="225">
        <f>ROUND(I262*H262,2)</f>
        <v>0</v>
      </c>
      <c r="BL262" s="24" t="s">
        <v>133</v>
      </c>
      <c r="BM262" s="24" t="s">
        <v>411</v>
      </c>
    </row>
    <row r="263" s="13" customFormat="1">
      <c r="B263" s="249"/>
      <c r="C263" s="250"/>
      <c r="D263" s="228" t="s">
        <v>135</v>
      </c>
      <c r="E263" s="251" t="s">
        <v>21</v>
      </c>
      <c r="F263" s="252" t="s">
        <v>365</v>
      </c>
      <c r="G263" s="250"/>
      <c r="H263" s="251" t="s">
        <v>21</v>
      </c>
      <c r="I263" s="253"/>
      <c r="J263" s="250"/>
      <c r="K263" s="250"/>
      <c r="L263" s="254"/>
      <c r="M263" s="255"/>
      <c r="N263" s="256"/>
      <c r="O263" s="256"/>
      <c r="P263" s="256"/>
      <c r="Q263" s="256"/>
      <c r="R263" s="256"/>
      <c r="S263" s="256"/>
      <c r="T263" s="257"/>
      <c r="AT263" s="258" t="s">
        <v>135</v>
      </c>
      <c r="AU263" s="258" t="s">
        <v>85</v>
      </c>
      <c r="AV263" s="13" t="s">
        <v>78</v>
      </c>
      <c r="AW263" s="13" t="s">
        <v>36</v>
      </c>
      <c r="AX263" s="13" t="s">
        <v>73</v>
      </c>
      <c r="AY263" s="258" t="s">
        <v>126</v>
      </c>
    </row>
    <row r="264" s="11" customFormat="1">
      <c r="B264" s="226"/>
      <c r="C264" s="227"/>
      <c r="D264" s="228" t="s">
        <v>135</v>
      </c>
      <c r="E264" s="229" t="s">
        <v>21</v>
      </c>
      <c r="F264" s="230" t="s">
        <v>366</v>
      </c>
      <c r="G264" s="227"/>
      <c r="H264" s="231">
        <v>22</v>
      </c>
      <c r="I264" s="232"/>
      <c r="J264" s="227"/>
      <c r="K264" s="227"/>
      <c r="L264" s="233"/>
      <c r="M264" s="234"/>
      <c r="N264" s="235"/>
      <c r="O264" s="235"/>
      <c r="P264" s="235"/>
      <c r="Q264" s="235"/>
      <c r="R264" s="235"/>
      <c r="S264" s="235"/>
      <c r="T264" s="236"/>
      <c r="AT264" s="237" t="s">
        <v>135</v>
      </c>
      <c r="AU264" s="237" t="s">
        <v>85</v>
      </c>
      <c r="AV264" s="11" t="s">
        <v>85</v>
      </c>
      <c r="AW264" s="11" t="s">
        <v>36</v>
      </c>
      <c r="AX264" s="11" t="s">
        <v>73</v>
      </c>
      <c r="AY264" s="237" t="s">
        <v>126</v>
      </c>
    </row>
    <row r="265" s="11" customFormat="1">
      <c r="B265" s="226"/>
      <c r="C265" s="227"/>
      <c r="D265" s="228" t="s">
        <v>135</v>
      </c>
      <c r="E265" s="229" t="s">
        <v>21</v>
      </c>
      <c r="F265" s="230" t="s">
        <v>367</v>
      </c>
      <c r="G265" s="227"/>
      <c r="H265" s="231">
        <v>12</v>
      </c>
      <c r="I265" s="232"/>
      <c r="J265" s="227"/>
      <c r="K265" s="227"/>
      <c r="L265" s="233"/>
      <c r="M265" s="234"/>
      <c r="N265" s="235"/>
      <c r="O265" s="235"/>
      <c r="P265" s="235"/>
      <c r="Q265" s="235"/>
      <c r="R265" s="235"/>
      <c r="S265" s="235"/>
      <c r="T265" s="236"/>
      <c r="AT265" s="237" t="s">
        <v>135</v>
      </c>
      <c r="AU265" s="237" t="s">
        <v>85</v>
      </c>
      <c r="AV265" s="11" t="s">
        <v>85</v>
      </c>
      <c r="AW265" s="11" t="s">
        <v>36</v>
      </c>
      <c r="AX265" s="11" t="s">
        <v>73</v>
      </c>
      <c r="AY265" s="237" t="s">
        <v>126</v>
      </c>
    </row>
    <row r="266" s="12" customFormat="1">
      <c r="B266" s="238"/>
      <c r="C266" s="239"/>
      <c r="D266" s="228" t="s">
        <v>135</v>
      </c>
      <c r="E266" s="240" t="s">
        <v>21</v>
      </c>
      <c r="F266" s="241" t="s">
        <v>155</v>
      </c>
      <c r="G266" s="239"/>
      <c r="H266" s="242">
        <v>34</v>
      </c>
      <c r="I266" s="243"/>
      <c r="J266" s="239"/>
      <c r="K266" s="239"/>
      <c r="L266" s="244"/>
      <c r="M266" s="245"/>
      <c r="N266" s="246"/>
      <c r="O266" s="246"/>
      <c r="P266" s="246"/>
      <c r="Q266" s="246"/>
      <c r="R266" s="246"/>
      <c r="S266" s="246"/>
      <c r="T266" s="247"/>
      <c r="AT266" s="248" t="s">
        <v>135</v>
      </c>
      <c r="AU266" s="248" t="s">
        <v>85</v>
      </c>
      <c r="AV266" s="12" t="s">
        <v>133</v>
      </c>
      <c r="AW266" s="12" t="s">
        <v>36</v>
      </c>
      <c r="AX266" s="12" t="s">
        <v>78</v>
      </c>
      <c r="AY266" s="248" t="s">
        <v>126</v>
      </c>
    </row>
    <row r="267" s="1" customFormat="1" ht="16.5" customHeight="1">
      <c r="B267" s="46"/>
      <c r="C267" s="214" t="s">
        <v>412</v>
      </c>
      <c r="D267" s="214" t="s">
        <v>128</v>
      </c>
      <c r="E267" s="215" t="s">
        <v>413</v>
      </c>
      <c r="F267" s="216" t="s">
        <v>414</v>
      </c>
      <c r="G267" s="217" t="s">
        <v>176</v>
      </c>
      <c r="H267" s="218">
        <v>3</v>
      </c>
      <c r="I267" s="219"/>
      <c r="J267" s="220">
        <f>ROUND(I267*H267,2)</f>
        <v>0</v>
      </c>
      <c r="K267" s="216" t="s">
        <v>21</v>
      </c>
      <c r="L267" s="72"/>
      <c r="M267" s="221" t="s">
        <v>21</v>
      </c>
      <c r="N267" s="222" t="s">
        <v>44</v>
      </c>
      <c r="O267" s="47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AR267" s="24" t="s">
        <v>133</v>
      </c>
      <c r="AT267" s="24" t="s">
        <v>128</v>
      </c>
      <c r="AU267" s="24" t="s">
        <v>85</v>
      </c>
      <c r="AY267" s="24" t="s">
        <v>126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24" t="s">
        <v>78</v>
      </c>
      <c r="BK267" s="225">
        <f>ROUND(I267*H267,2)</f>
        <v>0</v>
      </c>
      <c r="BL267" s="24" t="s">
        <v>133</v>
      </c>
      <c r="BM267" s="24" t="s">
        <v>415</v>
      </c>
    </row>
    <row r="268" s="13" customFormat="1">
      <c r="B268" s="249"/>
      <c r="C268" s="250"/>
      <c r="D268" s="228" t="s">
        <v>135</v>
      </c>
      <c r="E268" s="251" t="s">
        <v>21</v>
      </c>
      <c r="F268" s="252" t="s">
        <v>416</v>
      </c>
      <c r="G268" s="250"/>
      <c r="H268" s="251" t="s">
        <v>21</v>
      </c>
      <c r="I268" s="253"/>
      <c r="J268" s="250"/>
      <c r="K268" s="250"/>
      <c r="L268" s="254"/>
      <c r="M268" s="255"/>
      <c r="N268" s="256"/>
      <c r="O268" s="256"/>
      <c r="P268" s="256"/>
      <c r="Q268" s="256"/>
      <c r="R268" s="256"/>
      <c r="S268" s="256"/>
      <c r="T268" s="257"/>
      <c r="AT268" s="258" t="s">
        <v>135</v>
      </c>
      <c r="AU268" s="258" t="s">
        <v>85</v>
      </c>
      <c r="AV268" s="13" t="s">
        <v>78</v>
      </c>
      <c r="AW268" s="13" t="s">
        <v>36</v>
      </c>
      <c r="AX268" s="13" t="s">
        <v>73</v>
      </c>
      <c r="AY268" s="258" t="s">
        <v>126</v>
      </c>
    </row>
    <row r="269" s="11" customFormat="1">
      <c r="B269" s="226"/>
      <c r="C269" s="227"/>
      <c r="D269" s="228" t="s">
        <v>135</v>
      </c>
      <c r="E269" s="229" t="s">
        <v>21</v>
      </c>
      <c r="F269" s="230" t="s">
        <v>304</v>
      </c>
      <c r="G269" s="227"/>
      <c r="H269" s="231">
        <v>3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AT269" s="237" t="s">
        <v>135</v>
      </c>
      <c r="AU269" s="237" t="s">
        <v>85</v>
      </c>
      <c r="AV269" s="11" t="s">
        <v>85</v>
      </c>
      <c r="AW269" s="11" t="s">
        <v>36</v>
      </c>
      <c r="AX269" s="11" t="s">
        <v>78</v>
      </c>
      <c r="AY269" s="237" t="s">
        <v>126</v>
      </c>
    </row>
    <row r="270" s="1" customFormat="1" ht="16.5" customHeight="1">
      <c r="B270" s="46"/>
      <c r="C270" s="214" t="s">
        <v>417</v>
      </c>
      <c r="D270" s="214" t="s">
        <v>128</v>
      </c>
      <c r="E270" s="215" t="s">
        <v>418</v>
      </c>
      <c r="F270" s="216" t="s">
        <v>419</v>
      </c>
      <c r="G270" s="217" t="s">
        <v>420</v>
      </c>
      <c r="H270" s="218">
        <v>6</v>
      </c>
      <c r="I270" s="219"/>
      <c r="J270" s="220">
        <f>ROUND(I270*H270,2)</f>
        <v>0</v>
      </c>
      <c r="K270" s="216" t="s">
        <v>21</v>
      </c>
      <c r="L270" s="72"/>
      <c r="M270" s="221" t="s">
        <v>21</v>
      </c>
      <c r="N270" s="222" t="s">
        <v>44</v>
      </c>
      <c r="O270" s="47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AR270" s="24" t="s">
        <v>133</v>
      </c>
      <c r="AT270" s="24" t="s">
        <v>128</v>
      </c>
      <c r="AU270" s="24" t="s">
        <v>85</v>
      </c>
      <c r="AY270" s="24" t="s">
        <v>126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24" t="s">
        <v>78</v>
      </c>
      <c r="BK270" s="225">
        <f>ROUND(I270*H270,2)</f>
        <v>0</v>
      </c>
      <c r="BL270" s="24" t="s">
        <v>133</v>
      </c>
      <c r="BM270" s="24" t="s">
        <v>421</v>
      </c>
    </row>
    <row r="271" s="11" customFormat="1">
      <c r="B271" s="226"/>
      <c r="C271" s="227"/>
      <c r="D271" s="228" t="s">
        <v>135</v>
      </c>
      <c r="E271" s="229" t="s">
        <v>21</v>
      </c>
      <c r="F271" s="230" t="s">
        <v>329</v>
      </c>
      <c r="G271" s="227"/>
      <c r="H271" s="231">
        <v>6</v>
      </c>
      <c r="I271" s="232"/>
      <c r="J271" s="227"/>
      <c r="K271" s="227"/>
      <c r="L271" s="233"/>
      <c r="M271" s="234"/>
      <c r="N271" s="235"/>
      <c r="O271" s="235"/>
      <c r="P271" s="235"/>
      <c r="Q271" s="235"/>
      <c r="R271" s="235"/>
      <c r="S271" s="235"/>
      <c r="T271" s="236"/>
      <c r="AT271" s="237" t="s">
        <v>135</v>
      </c>
      <c r="AU271" s="237" t="s">
        <v>85</v>
      </c>
      <c r="AV271" s="11" t="s">
        <v>85</v>
      </c>
      <c r="AW271" s="11" t="s">
        <v>36</v>
      </c>
      <c r="AX271" s="11" t="s">
        <v>78</v>
      </c>
      <c r="AY271" s="237" t="s">
        <v>126</v>
      </c>
    </row>
    <row r="272" s="1" customFormat="1" ht="16.5" customHeight="1">
      <c r="B272" s="46"/>
      <c r="C272" s="214" t="s">
        <v>422</v>
      </c>
      <c r="D272" s="214" t="s">
        <v>128</v>
      </c>
      <c r="E272" s="215" t="s">
        <v>423</v>
      </c>
      <c r="F272" s="216" t="s">
        <v>424</v>
      </c>
      <c r="G272" s="217" t="s">
        <v>147</v>
      </c>
      <c r="H272" s="218">
        <v>1</v>
      </c>
      <c r="I272" s="219"/>
      <c r="J272" s="220">
        <f>ROUND(I272*H272,2)</f>
        <v>0</v>
      </c>
      <c r="K272" s="216" t="s">
        <v>21</v>
      </c>
      <c r="L272" s="72"/>
      <c r="M272" s="221" t="s">
        <v>21</v>
      </c>
      <c r="N272" s="222" t="s">
        <v>44</v>
      </c>
      <c r="O272" s="47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AR272" s="24" t="s">
        <v>133</v>
      </c>
      <c r="AT272" s="24" t="s">
        <v>128</v>
      </c>
      <c r="AU272" s="24" t="s">
        <v>85</v>
      </c>
      <c r="AY272" s="24" t="s">
        <v>126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24" t="s">
        <v>78</v>
      </c>
      <c r="BK272" s="225">
        <f>ROUND(I272*H272,2)</f>
        <v>0</v>
      </c>
      <c r="BL272" s="24" t="s">
        <v>133</v>
      </c>
      <c r="BM272" s="24" t="s">
        <v>425</v>
      </c>
    </row>
    <row r="273" s="1" customFormat="1" ht="16.5" customHeight="1">
      <c r="B273" s="46"/>
      <c r="C273" s="214" t="s">
        <v>426</v>
      </c>
      <c r="D273" s="214" t="s">
        <v>128</v>
      </c>
      <c r="E273" s="215" t="s">
        <v>427</v>
      </c>
      <c r="F273" s="216" t="s">
        <v>428</v>
      </c>
      <c r="G273" s="217" t="s">
        <v>147</v>
      </c>
      <c r="H273" s="218">
        <v>1</v>
      </c>
      <c r="I273" s="219"/>
      <c r="J273" s="220">
        <f>ROUND(I273*H273,2)</f>
        <v>0</v>
      </c>
      <c r="K273" s="216" t="s">
        <v>21</v>
      </c>
      <c r="L273" s="72"/>
      <c r="M273" s="221" t="s">
        <v>21</v>
      </c>
      <c r="N273" s="222" t="s">
        <v>44</v>
      </c>
      <c r="O273" s="47"/>
      <c r="P273" s="223">
        <f>O273*H273</f>
        <v>0</v>
      </c>
      <c r="Q273" s="223">
        <v>0</v>
      </c>
      <c r="R273" s="223">
        <f>Q273*H273</f>
        <v>0</v>
      </c>
      <c r="S273" s="223">
        <v>0</v>
      </c>
      <c r="T273" s="224">
        <f>S273*H273</f>
        <v>0</v>
      </c>
      <c r="AR273" s="24" t="s">
        <v>133</v>
      </c>
      <c r="AT273" s="24" t="s">
        <v>128</v>
      </c>
      <c r="AU273" s="24" t="s">
        <v>85</v>
      </c>
      <c r="AY273" s="24" t="s">
        <v>126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24" t="s">
        <v>78</v>
      </c>
      <c r="BK273" s="225">
        <f>ROUND(I273*H273,2)</f>
        <v>0</v>
      </c>
      <c r="BL273" s="24" t="s">
        <v>133</v>
      </c>
      <c r="BM273" s="24" t="s">
        <v>429</v>
      </c>
    </row>
    <row r="274" s="1" customFormat="1" ht="25.5" customHeight="1">
      <c r="B274" s="46"/>
      <c r="C274" s="214" t="s">
        <v>430</v>
      </c>
      <c r="D274" s="214" t="s">
        <v>128</v>
      </c>
      <c r="E274" s="215" t="s">
        <v>431</v>
      </c>
      <c r="F274" s="216" t="s">
        <v>432</v>
      </c>
      <c r="G274" s="217" t="s">
        <v>147</v>
      </c>
      <c r="H274" s="218">
        <v>1</v>
      </c>
      <c r="I274" s="219"/>
      <c r="J274" s="220">
        <f>ROUND(I274*H274,2)</f>
        <v>0</v>
      </c>
      <c r="K274" s="216" t="s">
        <v>21</v>
      </c>
      <c r="L274" s="72"/>
      <c r="M274" s="221" t="s">
        <v>21</v>
      </c>
      <c r="N274" s="222" t="s">
        <v>44</v>
      </c>
      <c r="O274" s="47"/>
      <c r="P274" s="223">
        <f>O274*H274</f>
        <v>0</v>
      </c>
      <c r="Q274" s="223">
        <v>0</v>
      </c>
      <c r="R274" s="223">
        <f>Q274*H274</f>
        <v>0</v>
      </c>
      <c r="S274" s="223">
        <v>0</v>
      </c>
      <c r="T274" s="224">
        <f>S274*H274</f>
        <v>0</v>
      </c>
      <c r="AR274" s="24" t="s">
        <v>133</v>
      </c>
      <c r="AT274" s="24" t="s">
        <v>128</v>
      </c>
      <c r="AU274" s="24" t="s">
        <v>85</v>
      </c>
      <c r="AY274" s="24" t="s">
        <v>126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24" t="s">
        <v>78</v>
      </c>
      <c r="BK274" s="225">
        <f>ROUND(I274*H274,2)</f>
        <v>0</v>
      </c>
      <c r="BL274" s="24" t="s">
        <v>133</v>
      </c>
      <c r="BM274" s="24" t="s">
        <v>433</v>
      </c>
    </row>
    <row r="275" s="1" customFormat="1" ht="16.5" customHeight="1">
      <c r="B275" s="46"/>
      <c r="C275" s="214" t="s">
        <v>434</v>
      </c>
      <c r="D275" s="214" t="s">
        <v>128</v>
      </c>
      <c r="E275" s="215" t="s">
        <v>435</v>
      </c>
      <c r="F275" s="216" t="s">
        <v>436</v>
      </c>
      <c r="G275" s="217" t="s">
        <v>147</v>
      </c>
      <c r="H275" s="218">
        <v>1</v>
      </c>
      <c r="I275" s="219"/>
      <c r="J275" s="220">
        <f>ROUND(I275*H275,2)</f>
        <v>0</v>
      </c>
      <c r="K275" s="216" t="s">
        <v>21</v>
      </c>
      <c r="L275" s="72"/>
      <c r="M275" s="221" t="s">
        <v>21</v>
      </c>
      <c r="N275" s="222" t="s">
        <v>44</v>
      </c>
      <c r="O275" s="47"/>
      <c r="P275" s="223">
        <f>O275*H275</f>
        <v>0</v>
      </c>
      <c r="Q275" s="223">
        <v>0</v>
      </c>
      <c r="R275" s="223">
        <f>Q275*H275</f>
        <v>0</v>
      </c>
      <c r="S275" s="223">
        <v>0</v>
      </c>
      <c r="T275" s="224">
        <f>S275*H275</f>
        <v>0</v>
      </c>
      <c r="AR275" s="24" t="s">
        <v>133</v>
      </c>
      <c r="AT275" s="24" t="s">
        <v>128</v>
      </c>
      <c r="AU275" s="24" t="s">
        <v>85</v>
      </c>
      <c r="AY275" s="24" t="s">
        <v>126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24" t="s">
        <v>78</v>
      </c>
      <c r="BK275" s="225">
        <f>ROUND(I275*H275,2)</f>
        <v>0</v>
      </c>
      <c r="BL275" s="24" t="s">
        <v>133</v>
      </c>
      <c r="BM275" s="24" t="s">
        <v>437</v>
      </c>
    </row>
    <row r="276" s="1" customFormat="1" ht="16.5" customHeight="1">
      <c r="B276" s="46"/>
      <c r="C276" s="214" t="s">
        <v>438</v>
      </c>
      <c r="D276" s="214" t="s">
        <v>128</v>
      </c>
      <c r="E276" s="215" t="s">
        <v>439</v>
      </c>
      <c r="F276" s="216" t="s">
        <v>440</v>
      </c>
      <c r="G276" s="217" t="s">
        <v>147</v>
      </c>
      <c r="H276" s="218">
        <v>1</v>
      </c>
      <c r="I276" s="219"/>
      <c r="J276" s="220">
        <f>ROUND(I276*H276,2)</f>
        <v>0</v>
      </c>
      <c r="K276" s="216" t="s">
        <v>21</v>
      </c>
      <c r="L276" s="72"/>
      <c r="M276" s="221" t="s">
        <v>21</v>
      </c>
      <c r="N276" s="222" t="s">
        <v>44</v>
      </c>
      <c r="O276" s="47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AR276" s="24" t="s">
        <v>133</v>
      </c>
      <c r="AT276" s="24" t="s">
        <v>128</v>
      </c>
      <c r="AU276" s="24" t="s">
        <v>85</v>
      </c>
      <c r="AY276" s="24" t="s">
        <v>126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24" t="s">
        <v>78</v>
      </c>
      <c r="BK276" s="225">
        <f>ROUND(I276*H276,2)</f>
        <v>0</v>
      </c>
      <c r="BL276" s="24" t="s">
        <v>133</v>
      </c>
      <c r="BM276" s="24" t="s">
        <v>441</v>
      </c>
    </row>
    <row r="277" s="1" customFormat="1" ht="16.5" customHeight="1">
      <c r="B277" s="46"/>
      <c r="C277" s="214" t="s">
        <v>442</v>
      </c>
      <c r="D277" s="214" t="s">
        <v>128</v>
      </c>
      <c r="E277" s="215" t="s">
        <v>443</v>
      </c>
      <c r="F277" s="216" t="s">
        <v>444</v>
      </c>
      <c r="G277" s="217" t="s">
        <v>147</v>
      </c>
      <c r="H277" s="218">
        <v>1</v>
      </c>
      <c r="I277" s="219"/>
      <c r="J277" s="220">
        <f>ROUND(I277*H277,2)</f>
        <v>0</v>
      </c>
      <c r="K277" s="216" t="s">
        <v>21</v>
      </c>
      <c r="L277" s="72"/>
      <c r="M277" s="221" t="s">
        <v>21</v>
      </c>
      <c r="N277" s="222" t="s">
        <v>44</v>
      </c>
      <c r="O277" s="47"/>
      <c r="P277" s="223">
        <f>O277*H277</f>
        <v>0</v>
      </c>
      <c r="Q277" s="223">
        <v>0</v>
      </c>
      <c r="R277" s="223">
        <f>Q277*H277</f>
        <v>0</v>
      </c>
      <c r="S277" s="223">
        <v>0</v>
      </c>
      <c r="T277" s="224">
        <f>S277*H277</f>
        <v>0</v>
      </c>
      <c r="AR277" s="24" t="s">
        <v>133</v>
      </c>
      <c r="AT277" s="24" t="s">
        <v>128</v>
      </c>
      <c r="AU277" s="24" t="s">
        <v>85</v>
      </c>
      <c r="AY277" s="24" t="s">
        <v>126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24" t="s">
        <v>78</v>
      </c>
      <c r="BK277" s="225">
        <f>ROUND(I277*H277,2)</f>
        <v>0</v>
      </c>
      <c r="BL277" s="24" t="s">
        <v>133</v>
      </c>
      <c r="BM277" s="24" t="s">
        <v>445</v>
      </c>
    </row>
    <row r="278" s="1" customFormat="1" ht="16.5" customHeight="1">
      <c r="B278" s="46"/>
      <c r="C278" s="214" t="s">
        <v>446</v>
      </c>
      <c r="D278" s="214" t="s">
        <v>128</v>
      </c>
      <c r="E278" s="215" t="s">
        <v>447</v>
      </c>
      <c r="F278" s="216" t="s">
        <v>448</v>
      </c>
      <c r="G278" s="217" t="s">
        <v>147</v>
      </c>
      <c r="H278" s="218">
        <v>1</v>
      </c>
      <c r="I278" s="219"/>
      <c r="J278" s="220">
        <f>ROUND(I278*H278,2)</f>
        <v>0</v>
      </c>
      <c r="K278" s="216" t="s">
        <v>21</v>
      </c>
      <c r="L278" s="72"/>
      <c r="M278" s="221" t="s">
        <v>21</v>
      </c>
      <c r="N278" s="222" t="s">
        <v>44</v>
      </c>
      <c r="O278" s="47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AR278" s="24" t="s">
        <v>133</v>
      </c>
      <c r="AT278" s="24" t="s">
        <v>128</v>
      </c>
      <c r="AU278" s="24" t="s">
        <v>85</v>
      </c>
      <c r="AY278" s="24" t="s">
        <v>126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24" t="s">
        <v>78</v>
      </c>
      <c r="BK278" s="225">
        <f>ROUND(I278*H278,2)</f>
        <v>0</v>
      </c>
      <c r="BL278" s="24" t="s">
        <v>133</v>
      </c>
      <c r="BM278" s="24" t="s">
        <v>449</v>
      </c>
    </row>
    <row r="279" s="1" customFormat="1" ht="16.5" customHeight="1">
      <c r="B279" s="46"/>
      <c r="C279" s="214" t="s">
        <v>450</v>
      </c>
      <c r="D279" s="214" t="s">
        <v>128</v>
      </c>
      <c r="E279" s="215" t="s">
        <v>451</v>
      </c>
      <c r="F279" s="216" t="s">
        <v>452</v>
      </c>
      <c r="G279" s="217" t="s">
        <v>147</v>
      </c>
      <c r="H279" s="218">
        <v>1</v>
      </c>
      <c r="I279" s="219"/>
      <c r="J279" s="220">
        <f>ROUND(I279*H279,2)</f>
        <v>0</v>
      </c>
      <c r="K279" s="216" t="s">
        <v>21</v>
      </c>
      <c r="L279" s="72"/>
      <c r="M279" s="221" t="s">
        <v>21</v>
      </c>
      <c r="N279" s="222" t="s">
        <v>44</v>
      </c>
      <c r="O279" s="47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AR279" s="24" t="s">
        <v>133</v>
      </c>
      <c r="AT279" s="24" t="s">
        <v>128</v>
      </c>
      <c r="AU279" s="24" t="s">
        <v>85</v>
      </c>
      <c r="AY279" s="24" t="s">
        <v>126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24" t="s">
        <v>78</v>
      </c>
      <c r="BK279" s="225">
        <f>ROUND(I279*H279,2)</f>
        <v>0</v>
      </c>
      <c r="BL279" s="24" t="s">
        <v>133</v>
      </c>
      <c r="BM279" s="24" t="s">
        <v>453</v>
      </c>
    </row>
    <row r="280" s="1" customFormat="1" ht="16.5" customHeight="1">
      <c r="B280" s="46"/>
      <c r="C280" s="214" t="s">
        <v>454</v>
      </c>
      <c r="D280" s="214" t="s">
        <v>128</v>
      </c>
      <c r="E280" s="215" t="s">
        <v>455</v>
      </c>
      <c r="F280" s="216" t="s">
        <v>456</v>
      </c>
      <c r="G280" s="217" t="s">
        <v>147</v>
      </c>
      <c r="H280" s="218">
        <v>1</v>
      </c>
      <c r="I280" s="219"/>
      <c r="J280" s="220">
        <f>ROUND(I280*H280,2)</f>
        <v>0</v>
      </c>
      <c r="K280" s="216" t="s">
        <v>21</v>
      </c>
      <c r="L280" s="72"/>
      <c r="M280" s="221" t="s">
        <v>21</v>
      </c>
      <c r="N280" s="222" t="s">
        <v>44</v>
      </c>
      <c r="O280" s="47"/>
      <c r="P280" s="223">
        <f>O280*H280</f>
        <v>0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AR280" s="24" t="s">
        <v>133</v>
      </c>
      <c r="AT280" s="24" t="s">
        <v>128</v>
      </c>
      <c r="AU280" s="24" t="s">
        <v>85</v>
      </c>
      <c r="AY280" s="24" t="s">
        <v>126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24" t="s">
        <v>78</v>
      </c>
      <c r="BK280" s="225">
        <f>ROUND(I280*H280,2)</f>
        <v>0</v>
      </c>
      <c r="BL280" s="24" t="s">
        <v>133</v>
      </c>
      <c r="BM280" s="24" t="s">
        <v>457</v>
      </c>
    </row>
    <row r="281" s="1" customFormat="1" ht="16.5" customHeight="1">
      <c r="B281" s="46"/>
      <c r="C281" s="214" t="s">
        <v>458</v>
      </c>
      <c r="D281" s="214" t="s">
        <v>128</v>
      </c>
      <c r="E281" s="215" t="s">
        <v>459</v>
      </c>
      <c r="F281" s="216" t="s">
        <v>460</v>
      </c>
      <c r="G281" s="217" t="s">
        <v>147</v>
      </c>
      <c r="H281" s="218">
        <v>1</v>
      </c>
      <c r="I281" s="219"/>
      <c r="J281" s="220">
        <f>ROUND(I281*H281,2)</f>
        <v>0</v>
      </c>
      <c r="K281" s="216" t="s">
        <v>21</v>
      </c>
      <c r="L281" s="72"/>
      <c r="M281" s="221" t="s">
        <v>21</v>
      </c>
      <c r="N281" s="222" t="s">
        <v>44</v>
      </c>
      <c r="O281" s="47"/>
      <c r="P281" s="223">
        <f>O281*H281</f>
        <v>0</v>
      </c>
      <c r="Q281" s="223">
        <v>0</v>
      </c>
      <c r="R281" s="223">
        <f>Q281*H281</f>
        <v>0</v>
      </c>
      <c r="S281" s="223">
        <v>0</v>
      </c>
      <c r="T281" s="224">
        <f>S281*H281</f>
        <v>0</v>
      </c>
      <c r="AR281" s="24" t="s">
        <v>133</v>
      </c>
      <c r="AT281" s="24" t="s">
        <v>128</v>
      </c>
      <c r="AU281" s="24" t="s">
        <v>85</v>
      </c>
      <c r="AY281" s="24" t="s">
        <v>126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24" t="s">
        <v>78</v>
      </c>
      <c r="BK281" s="225">
        <f>ROUND(I281*H281,2)</f>
        <v>0</v>
      </c>
      <c r="BL281" s="24" t="s">
        <v>133</v>
      </c>
      <c r="BM281" s="24" t="s">
        <v>461</v>
      </c>
    </row>
    <row r="282" s="1" customFormat="1" ht="16.5" customHeight="1">
      <c r="B282" s="46"/>
      <c r="C282" s="214" t="s">
        <v>462</v>
      </c>
      <c r="D282" s="214" t="s">
        <v>128</v>
      </c>
      <c r="E282" s="215" t="s">
        <v>463</v>
      </c>
      <c r="F282" s="216" t="s">
        <v>464</v>
      </c>
      <c r="G282" s="217" t="s">
        <v>147</v>
      </c>
      <c r="H282" s="218">
        <v>2</v>
      </c>
      <c r="I282" s="219"/>
      <c r="J282" s="220">
        <f>ROUND(I282*H282,2)</f>
        <v>0</v>
      </c>
      <c r="K282" s="216" t="s">
        <v>21</v>
      </c>
      <c r="L282" s="72"/>
      <c r="M282" s="221" t="s">
        <v>21</v>
      </c>
      <c r="N282" s="222" t="s">
        <v>44</v>
      </c>
      <c r="O282" s="47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AR282" s="24" t="s">
        <v>133</v>
      </c>
      <c r="AT282" s="24" t="s">
        <v>128</v>
      </c>
      <c r="AU282" s="24" t="s">
        <v>85</v>
      </c>
      <c r="AY282" s="24" t="s">
        <v>126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24" t="s">
        <v>78</v>
      </c>
      <c r="BK282" s="225">
        <f>ROUND(I282*H282,2)</f>
        <v>0</v>
      </c>
      <c r="BL282" s="24" t="s">
        <v>133</v>
      </c>
      <c r="BM282" s="24" t="s">
        <v>465</v>
      </c>
    </row>
    <row r="283" s="10" customFormat="1" ht="29.88" customHeight="1">
      <c r="B283" s="198"/>
      <c r="C283" s="199"/>
      <c r="D283" s="200" t="s">
        <v>72</v>
      </c>
      <c r="E283" s="212" t="s">
        <v>466</v>
      </c>
      <c r="F283" s="212" t="s">
        <v>467</v>
      </c>
      <c r="G283" s="199"/>
      <c r="H283" s="199"/>
      <c r="I283" s="202"/>
      <c r="J283" s="213">
        <f>BK283</f>
        <v>0</v>
      </c>
      <c r="K283" s="199"/>
      <c r="L283" s="204"/>
      <c r="M283" s="205"/>
      <c r="N283" s="206"/>
      <c r="O283" s="206"/>
      <c r="P283" s="207">
        <f>P284</f>
        <v>0</v>
      </c>
      <c r="Q283" s="206"/>
      <c r="R283" s="207">
        <f>R284</f>
        <v>0</v>
      </c>
      <c r="S283" s="206"/>
      <c r="T283" s="208">
        <f>T284</f>
        <v>0</v>
      </c>
      <c r="AR283" s="209" t="s">
        <v>78</v>
      </c>
      <c r="AT283" s="210" t="s">
        <v>72</v>
      </c>
      <c r="AU283" s="210" t="s">
        <v>78</v>
      </c>
      <c r="AY283" s="209" t="s">
        <v>126</v>
      </c>
      <c r="BK283" s="211">
        <f>BK284</f>
        <v>0</v>
      </c>
    </row>
    <row r="284" s="1" customFormat="1" ht="16.5" customHeight="1">
      <c r="B284" s="46"/>
      <c r="C284" s="214" t="s">
        <v>468</v>
      </c>
      <c r="D284" s="214" t="s">
        <v>128</v>
      </c>
      <c r="E284" s="215" t="s">
        <v>469</v>
      </c>
      <c r="F284" s="216" t="s">
        <v>470</v>
      </c>
      <c r="G284" s="217" t="s">
        <v>164</v>
      </c>
      <c r="H284" s="218">
        <v>157.28999999999999</v>
      </c>
      <c r="I284" s="219"/>
      <c r="J284" s="220">
        <f>ROUND(I284*H284,2)</f>
        <v>0</v>
      </c>
      <c r="K284" s="216" t="s">
        <v>132</v>
      </c>
      <c r="L284" s="72"/>
      <c r="M284" s="221" t="s">
        <v>21</v>
      </c>
      <c r="N284" s="222" t="s">
        <v>44</v>
      </c>
      <c r="O284" s="47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AR284" s="24" t="s">
        <v>133</v>
      </c>
      <c r="AT284" s="24" t="s">
        <v>128</v>
      </c>
      <c r="AU284" s="24" t="s">
        <v>85</v>
      </c>
      <c r="AY284" s="24" t="s">
        <v>126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24" t="s">
        <v>78</v>
      </c>
      <c r="BK284" s="225">
        <f>ROUND(I284*H284,2)</f>
        <v>0</v>
      </c>
      <c r="BL284" s="24" t="s">
        <v>133</v>
      </c>
      <c r="BM284" s="24" t="s">
        <v>471</v>
      </c>
    </row>
    <row r="285" s="10" customFormat="1" ht="37.44" customHeight="1">
      <c r="B285" s="198"/>
      <c r="C285" s="199"/>
      <c r="D285" s="200" t="s">
        <v>72</v>
      </c>
      <c r="E285" s="201" t="s">
        <v>472</v>
      </c>
      <c r="F285" s="201" t="s">
        <v>473</v>
      </c>
      <c r="G285" s="199"/>
      <c r="H285" s="199"/>
      <c r="I285" s="202"/>
      <c r="J285" s="203">
        <f>BK285</f>
        <v>0</v>
      </c>
      <c r="K285" s="199"/>
      <c r="L285" s="204"/>
      <c r="M285" s="205"/>
      <c r="N285" s="206"/>
      <c r="O285" s="206"/>
      <c r="P285" s="207">
        <f>P286+P302+P351+P367+P464+P474+P488+P495+P505</f>
        <v>0</v>
      </c>
      <c r="Q285" s="206"/>
      <c r="R285" s="207">
        <f>R286+R302+R351+R367+R464+R474+R488+R495+R505</f>
        <v>6.170819139999999</v>
      </c>
      <c r="S285" s="206"/>
      <c r="T285" s="208">
        <f>T286+T302+T351+T367+T464+T474+T488+T495+T505</f>
        <v>0</v>
      </c>
      <c r="AR285" s="209" t="s">
        <v>85</v>
      </c>
      <c r="AT285" s="210" t="s">
        <v>72</v>
      </c>
      <c r="AU285" s="210" t="s">
        <v>73</v>
      </c>
      <c r="AY285" s="209" t="s">
        <v>126</v>
      </c>
      <c r="BK285" s="211">
        <f>BK286+BK302+BK351+BK367+BK464+BK474+BK488+BK495+BK505</f>
        <v>0</v>
      </c>
    </row>
    <row r="286" s="10" customFormat="1" ht="19.92" customHeight="1">
      <c r="B286" s="198"/>
      <c r="C286" s="199"/>
      <c r="D286" s="200" t="s">
        <v>72</v>
      </c>
      <c r="E286" s="212" t="s">
        <v>474</v>
      </c>
      <c r="F286" s="212" t="s">
        <v>475</v>
      </c>
      <c r="G286" s="199"/>
      <c r="H286" s="199"/>
      <c r="I286" s="202"/>
      <c r="J286" s="213">
        <f>BK286</f>
        <v>0</v>
      </c>
      <c r="K286" s="199"/>
      <c r="L286" s="204"/>
      <c r="M286" s="205"/>
      <c r="N286" s="206"/>
      <c r="O286" s="206"/>
      <c r="P286" s="207">
        <f>SUM(P287:P301)</f>
        <v>0</v>
      </c>
      <c r="Q286" s="206"/>
      <c r="R286" s="207">
        <f>SUM(R287:R301)</f>
        <v>1.3255207999999998</v>
      </c>
      <c r="S286" s="206"/>
      <c r="T286" s="208">
        <f>SUM(T287:T301)</f>
        <v>0</v>
      </c>
      <c r="AR286" s="209" t="s">
        <v>85</v>
      </c>
      <c r="AT286" s="210" t="s">
        <v>72</v>
      </c>
      <c r="AU286" s="210" t="s">
        <v>78</v>
      </c>
      <c r="AY286" s="209" t="s">
        <v>126</v>
      </c>
      <c r="BK286" s="211">
        <f>SUM(BK287:BK301)</f>
        <v>0</v>
      </c>
    </row>
    <row r="287" s="1" customFormat="1" ht="25.5" customHeight="1">
      <c r="B287" s="46"/>
      <c r="C287" s="214" t="s">
        <v>476</v>
      </c>
      <c r="D287" s="214" t="s">
        <v>128</v>
      </c>
      <c r="E287" s="215" t="s">
        <v>477</v>
      </c>
      <c r="F287" s="216" t="s">
        <v>478</v>
      </c>
      <c r="G287" s="217" t="s">
        <v>176</v>
      </c>
      <c r="H287" s="218">
        <v>94.799999999999997</v>
      </c>
      <c r="I287" s="219"/>
      <c r="J287" s="220">
        <f>ROUND(I287*H287,2)</f>
        <v>0</v>
      </c>
      <c r="K287" s="216" t="s">
        <v>132</v>
      </c>
      <c r="L287" s="72"/>
      <c r="M287" s="221" t="s">
        <v>21</v>
      </c>
      <c r="N287" s="222" t="s">
        <v>44</v>
      </c>
      <c r="O287" s="47"/>
      <c r="P287" s="223">
        <f>O287*H287</f>
        <v>0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AR287" s="24" t="s">
        <v>216</v>
      </c>
      <c r="AT287" s="24" t="s">
        <v>128</v>
      </c>
      <c r="AU287" s="24" t="s">
        <v>85</v>
      </c>
      <c r="AY287" s="24" t="s">
        <v>126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24" t="s">
        <v>78</v>
      </c>
      <c r="BK287" s="225">
        <f>ROUND(I287*H287,2)</f>
        <v>0</v>
      </c>
      <c r="BL287" s="24" t="s">
        <v>216</v>
      </c>
      <c r="BM287" s="24" t="s">
        <v>479</v>
      </c>
    </row>
    <row r="288" s="11" customFormat="1">
      <c r="B288" s="226"/>
      <c r="C288" s="227"/>
      <c r="D288" s="228" t="s">
        <v>135</v>
      </c>
      <c r="E288" s="229" t="s">
        <v>21</v>
      </c>
      <c r="F288" s="230" t="s">
        <v>480</v>
      </c>
      <c r="G288" s="227"/>
      <c r="H288" s="231">
        <v>94.799999999999997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AT288" s="237" t="s">
        <v>135</v>
      </c>
      <c r="AU288" s="237" t="s">
        <v>85</v>
      </c>
      <c r="AV288" s="11" t="s">
        <v>85</v>
      </c>
      <c r="AW288" s="11" t="s">
        <v>36</v>
      </c>
      <c r="AX288" s="11" t="s">
        <v>78</v>
      </c>
      <c r="AY288" s="237" t="s">
        <v>126</v>
      </c>
    </row>
    <row r="289" s="1" customFormat="1" ht="16.5" customHeight="1">
      <c r="B289" s="46"/>
      <c r="C289" s="214" t="s">
        <v>481</v>
      </c>
      <c r="D289" s="214" t="s">
        <v>128</v>
      </c>
      <c r="E289" s="215" t="s">
        <v>482</v>
      </c>
      <c r="F289" s="216" t="s">
        <v>483</v>
      </c>
      <c r="G289" s="217" t="s">
        <v>176</v>
      </c>
      <c r="H289" s="218">
        <v>15.26</v>
      </c>
      <c r="I289" s="219"/>
      <c r="J289" s="220">
        <f>ROUND(I289*H289,2)</f>
        <v>0</v>
      </c>
      <c r="K289" s="216" t="s">
        <v>132</v>
      </c>
      <c r="L289" s="72"/>
      <c r="M289" s="221" t="s">
        <v>21</v>
      </c>
      <c r="N289" s="222" t="s">
        <v>44</v>
      </c>
      <c r="O289" s="47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AR289" s="24" t="s">
        <v>216</v>
      </c>
      <c r="AT289" s="24" t="s">
        <v>128</v>
      </c>
      <c r="AU289" s="24" t="s">
        <v>85</v>
      </c>
      <c r="AY289" s="24" t="s">
        <v>126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24" t="s">
        <v>78</v>
      </c>
      <c r="BK289" s="225">
        <f>ROUND(I289*H289,2)</f>
        <v>0</v>
      </c>
      <c r="BL289" s="24" t="s">
        <v>216</v>
      </c>
      <c r="BM289" s="24" t="s">
        <v>484</v>
      </c>
    </row>
    <row r="290" s="11" customFormat="1">
      <c r="B290" s="226"/>
      <c r="C290" s="227"/>
      <c r="D290" s="228" t="s">
        <v>135</v>
      </c>
      <c r="E290" s="229" t="s">
        <v>21</v>
      </c>
      <c r="F290" s="230" t="s">
        <v>485</v>
      </c>
      <c r="G290" s="227"/>
      <c r="H290" s="231">
        <v>15.26</v>
      </c>
      <c r="I290" s="232"/>
      <c r="J290" s="227"/>
      <c r="K290" s="227"/>
      <c r="L290" s="233"/>
      <c r="M290" s="234"/>
      <c r="N290" s="235"/>
      <c r="O290" s="235"/>
      <c r="P290" s="235"/>
      <c r="Q290" s="235"/>
      <c r="R290" s="235"/>
      <c r="S290" s="235"/>
      <c r="T290" s="236"/>
      <c r="AT290" s="237" t="s">
        <v>135</v>
      </c>
      <c r="AU290" s="237" t="s">
        <v>85</v>
      </c>
      <c r="AV290" s="11" t="s">
        <v>85</v>
      </c>
      <c r="AW290" s="11" t="s">
        <v>36</v>
      </c>
      <c r="AX290" s="11" t="s">
        <v>78</v>
      </c>
      <c r="AY290" s="237" t="s">
        <v>126</v>
      </c>
    </row>
    <row r="291" s="1" customFormat="1" ht="16.5" customHeight="1">
      <c r="B291" s="46"/>
      <c r="C291" s="259" t="s">
        <v>486</v>
      </c>
      <c r="D291" s="259" t="s">
        <v>235</v>
      </c>
      <c r="E291" s="260" t="s">
        <v>487</v>
      </c>
      <c r="F291" s="261" t="s">
        <v>488</v>
      </c>
      <c r="G291" s="262" t="s">
        <v>164</v>
      </c>
      <c r="H291" s="263">
        <v>0.039</v>
      </c>
      <c r="I291" s="264"/>
      <c r="J291" s="265">
        <f>ROUND(I291*H291,2)</f>
        <v>0</v>
      </c>
      <c r="K291" s="261" t="s">
        <v>132</v>
      </c>
      <c r="L291" s="266"/>
      <c r="M291" s="267" t="s">
        <v>21</v>
      </c>
      <c r="N291" s="268" t="s">
        <v>44</v>
      </c>
      <c r="O291" s="47"/>
      <c r="P291" s="223">
        <f>O291*H291</f>
        <v>0</v>
      </c>
      <c r="Q291" s="223">
        <v>1</v>
      </c>
      <c r="R291" s="223">
        <f>Q291*H291</f>
        <v>0.039</v>
      </c>
      <c r="S291" s="223">
        <v>0</v>
      </c>
      <c r="T291" s="224">
        <f>S291*H291</f>
        <v>0</v>
      </c>
      <c r="AR291" s="24" t="s">
        <v>317</v>
      </c>
      <c r="AT291" s="24" t="s">
        <v>235</v>
      </c>
      <c r="AU291" s="24" t="s">
        <v>85</v>
      </c>
      <c r="AY291" s="24" t="s">
        <v>126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24" t="s">
        <v>78</v>
      </c>
      <c r="BK291" s="225">
        <f>ROUND(I291*H291,2)</f>
        <v>0</v>
      </c>
      <c r="BL291" s="24" t="s">
        <v>216</v>
      </c>
      <c r="BM291" s="24" t="s">
        <v>489</v>
      </c>
    </row>
    <row r="292" s="11" customFormat="1">
      <c r="B292" s="226"/>
      <c r="C292" s="227"/>
      <c r="D292" s="228" t="s">
        <v>135</v>
      </c>
      <c r="E292" s="229" t="s">
        <v>21</v>
      </c>
      <c r="F292" s="230" t="s">
        <v>490</v>
      </c>
      <c r="G292" s="227"/>
      <c r="H292" s="231">
        <v>110.06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AT292" s="237" t="s">
        <v>135</v>
      </c>
      <c r="AU292" s="237" t="s">
        <v>85</v>
      </c>
      <c r="AV292" s="11" t="s">
        <v>85</v>
      </c>
      <c r="AW292" s="11" t="s">
        <v>36</v>
      </c>
      <c r="AX292" s="11" t="s">
        <v>78</v>
      </c>
      <c r="AY292" s="237" t="s">
        <v>126</v>
      </c>
    </row>
    <row r="293" s="11" customFormat="1">
      <c r="B293" s="226"/>
      <c r="C293" s="227"/>
      <c r="D293" s="228" t="s">
        <v>135</v>
      </c>
      <c r="E293" s="227"/>
      <c r="F293" s="230" t="s">
        <v>491</v>
      </c>
      <c r="G293" s="227"/>
      <c r="H293" s="231">
        <v>0.039</v>
      </c>
      <c r="I293" s="232"/>
      <c r="J293" s="227"/>
      <c r="K293" s="227"/>
      <c r="L293" s="233"/>
      <c r="M293" s="234"/>
      <c r="N293" s="235"/>
      <c r="O293" s="235"/>
      <c r="P293" s="235"/>
      <c r="Q293" s="235"/>
      <c r="R293" s="235"/>
      <c r="S293" s="235"/>
      <c r="T293" s="236"/>
      <c r="AT293" s="237" t="s">
        <v>135</v>
      </c>
      <c r="AU293" s="237" t="s">
        <v>85</v>
      </c>
      <c r="AV293" s="11" t="s">
        <v>85</v>
      </c>
      <c r="AW293" s="11" t="s">
        <v>6</v>
      </c>
      <c r="AX293" s="11" t="s">
        <v>78</v>
      </c>
      <c r="AY293" s="237" t="s">
        <v>126</v>
      </c>
    </row>
    <row r="294" s="1" customFormat="1" ht="16.5" customHeight="1">
      <c r="B294" s="46"/>
      <c r="C294" s="214" t="s">
        <v>492</v>
      </c>
      <c r="D294" s="214" t="s">
        <v>128</v>
      </c>
      <c r="E294" s="215" t="s">
        <v>493</v>
      </c>
      <c r="F294" s="216" t="s">
        <v>494</v>
      </c>
      <c r="G294" s="217" t="s">
        <v>176</v>
      </c>
      <c r="H294" s="218">
        <v>189.59999999999999</v>
      </c>
      <c r="I294" s="219"/>
      <c r="J294" s="220">
        <f>ROUND(I294*H294,2)</f>
        <v>0</v>
      </c>
      <c r="K294" s="216" t="s">
        <v>132</v>
      </c>
      <c r="L294" s="72"/>
      <c r="M294" s="221" t="s">
        <v>21</v>
      </c>
      <c r="N294" s="222" t="s">
        <v>44</v>
      </c>
      <c r="O294" s="47"/>
      <c r="P294" s="223">
        <f>O294*H294</f>
        <v>0</v>
      </c>
      <c r="Q294" s="223">
        <v>0.00040000000000000002</v>
      </c>
      <c r="R294" s="223">
        <f>Q294*H294</f>
        <v>0.075840000000000005</v>
      </c>
      <c r="S294" s="223">
        <v>0</v>
      </c>
      <c r="T294" s="224">
        <f>S294*H294</f>
        <v>0</v>
      </c>
      <c r="AR294" s="24" t="s">
        <v>216</v>
      </c>
      <c r="AT294" s="24" t="s">
        <v>128</v>
      </c>
      <c r="AU294" s="24" t="s">
        <v>85</v>
      </c>
      <c r="AY294" s="24" t="s">
        <v>126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24" t="s">
        <v>78</v>
      </c>
      <c r="BK294" s="225">
        <f>ROUND(I294*H294,2)</f>
        <v>0</v>
      </c>
      <c r="BL294" s="24" t="s">
        <v>216</v>
      </c>
      <c r="BM294" s="24" t="s">
        <v>495</v>
      </c>
    </row>
    <row r="295" s="11" customFormat="1">
      <c r="B295" s="226"/>
      <c r="C295" s="227"/>
      <c r="D295" s="228" t="s">
        <v>135</v>
      </c>
      <c r="E295" s="229" t="s">
        <v>21</v>
      </c>
      <c r="F295" s="230" t="s">
        <v>496</v>
      </c>
      <c r="G295" s="227"/>
      <c r="H295" s="231">
        <v>189.59999999999999</v>
      </c>
      <c r="I295" s="232"/>
      <c r="J295" s="227"/>
      <c r="K295" s="227"/>
      <c r="L295" s="233"/>
      <c r="M295" s="234"/>
      <c r="N295" s="235"/>
      <c r="O295" s="235"/>
      <c r="P295" s="235"/>
      <c r="Q295" s="235"/>
      <c r="R295" s="235"/>
      <c r="S295" s="235"/>
      <c r="T295" s="236"/>
      <c r="AT295" s="237" t="s">
        <v>135</v>
      </c>
      <c r="AU295" s="237" t="s">
        <v>85</v>
      </c>
      <c r="AV295" s="11" t="s">
        <v>85</v>
      </c>
      <c r="AW295" s="11" t="s">
        <v>36</v>
      </c>
      <c r="AX295" s="11" t="s">
        <v>78</v>
      </c>
      <c r="AY295" s="237" t="s">
        <v>126</v>
      </c>
    </row>
    <row r="296" s="1" customFormat="1" ht="16.5" customHeight="1">
      <c r="B296" s="46"/>
      <c r="C296" s="214" t="s">
        <v>497</v>
      </c>
      <c r="D296" s="214" t="s">
        <v>128</v>
      </c>
      <c r="E296" s="215" t="s">
        <v>498</v>
      </c>
      <c r="F296" s="216" t="s">
        <v>499</v>
      </c>
      <c r="G296" s="217" t="s">
        <v>176</v>
      </c>
      <c r="H296" s="218">
        <v>15.26</v>
      </c>
      <c r="I296" s="219"/>
      <c r="J296" s="220">
        <f>ROUND(I296*H296,2)</f>
        <v>0</v>
      </c>
      <c r="K296" s="216" t="s">
        <v>132</v>
      </c>
      <c r="L296" s="72"/>
      <c r="M296" s="221" t="s">
        <v>21</v>
      </c>
      <c r="N296" s="222" t="s">
        <v>44</v>
      </c>
      <c r="O296" s="47"/>
      <c r="P296" s="223">
        <f>O296*H296</f>
        <v>0</v>
      </c>
      <c r="Q296" s="223">
        <v>0.00040000000000000002</v>
      </c>
      <c r="R296" s="223">
        <f>Q296*H296</f>
        <v>0.0061040000000000001</v>
      </c>
      <c r="S296" s="223">
        <v>0</v>
      </c>
      <c r="T296" s="224">
        <f>S296*H296</f>
        <v>0</v>
      </c>
      <c r="AR296" s="24" t="s">
        <v>216</v>
      </c>
      <c r="AT296" s="24" t="s">
        <v>128</v>
      </c>
      <c r="AU296" s="24" t="s">
        <v>85</v>
      </c>
      <c r="AY296" s="24" t="s">
        <v>126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24" t="s">
        <v>78</v>
      </c>
      <c r="BK296" s="225">
        <f>ROUND(I296*H296,2)</f>
        <v>0</v>
      </c>
      <c r="BL296" s="24" t="s">
        <v>216</v>
      </c>
      <c r="BM296" s="24" t="s">
        <v>500</v>
      </c>
    </row>
    <row r="297" s="11" customFormat="1">
      <c r="B297" s="226"/>
      <c r="C297" s="227"/>
      <c r="D297" s="228" t="s">
        <v>135</v>
      </c>
      <c r="E297" s="229" t="s">
        <v>21</v>
      </c>
      <c r="F297" s="230" t="s">
        <v>485</v>
      </c>
      <c r="G297" s="227"/>
      <c r="H297" s="231">
        <v>15.26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AT297" s="237" t="s">
        <v>135</v>
      </c>
      <c r="AU297" s="237" t="s">
        <v>85</v>
      </c>
      <c r="AV297" s="11" t="s">
        <v>85</v>
      </c>
      <c r="AW297" s="11" t="s">
        <v>36</v>
      </c>
      <c r="AX297" s="11" t="s">
        <v>78</v>
      </c>
      <c r="AY297" s="237" t="s">
        <v>126</v>
      </c>
    </row>
    <row r="298" s="1" customFormat="1" ht="25.5" customHeight="1">
      <c r="B298" s="46"/>
      <c r="C298" s="259" t="s">
        <v>501</v>
      </c>
      <c r="D298" s="259" t="s">
        <v>235</v>
      </c>
      <c r="E298" s="260" t="s">
        <v>502</v>
      </c>
      <c r="F298" s="261" t="s">
        <v>503</v>
      </c>
      <c r="G298" s="262" t="s">
        <v>176</v>
      </c>
      <c r="H298" s="263">
        <v>245.83199999999999</v>
      </c>
      <c r="I298" s="264"/>
      <c r="J298" s="265">
        <f>ROUND(I298*H298,2)</f>
        <v>0</v>
      </c>
      <c r="K298" s="261" t="s">
        <v>132</v>
      </c>
      <c r="L298" s="266"/>
      <c r="M298" s="267" t="s">
        <v>21</v>
      </c>
      <c r="N298" s="268" t="s">
        <v>44</v>
      </c>
      <c r="O298" s="47"/>
      <c r="P298" s="223">
        <f>O298*H298</f>
        <v>0</v>
      </c>
      <c r="Q298" s="223">
        <v>0.0048999999999999998</v>
      </c>
      <c r="R298" s="223">
        <f>Q298*H298</f>
        <v>1.2045767999999999</v>
      </c>
      <c r="S298" s="223">
        <v>0</v>
      </c>
      <c r="T298" s="224">
        <f>S298*H298</f>
        <v>0</v>
      </c>
      <c r="AR298" s="24" t="s">
        <v>317</v>
      </c>
      <c r="AT298" s="24" t="s">
        <v>235</v>
      </c>
      <c r="AU298" s="24" t="s">
        <v>85</v>
      </c>
      <c r="AY298" s="24" t="s">
        <v>126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24" t="s">
        <v>78</v>
      </c>
      <c r="BK298" s="225">
        <f>ROUND(I298*H298,2)</f>
        <v>0</v>
      </c>
      <c r="BL298" s="24" t="s">
        <v>216</v>
      </c>
      <c r="BM298" s="24" t="s">
        <v>504</v>
      </c>
    </row>
    <row r="299" s="11" customFormat="1">
      <c r="B299" s="226"/>
      <c r="C299" s="227"/>
      <c r="D299" s="228" t="s">
        <v>135</v>
      </c>
      <c r="E299" s="229" t="s">
        <v>21</v>
      </c>
      <c r="F299" s="230" t="s">
        <v>505</v>
      </c>
      <c r="G299" s="227"/>
      <c r="H299" s="231">
        <v>204.86000000000001</v>
      </c>
      <c r="I299" s="232"/>
      <c r="J299" s="227"/>
      <c r="K299" s="227"/>
      <c r="L299" s="233"/>
      <c r="M299" s="234"/>
      <c r="N299" s="235"/>
      <c r="O299" s="235"/>
      <c r="P299" s="235"/>
      <c r="Q299" s="235"/>
      <c r="R299" s="235"/>
      <c r="S299" s="235"/>
      <c r="T299" s="236"/>
      <c r="AT299" s="237" t="s">
        <v>135</v>
      </c>
      <c r="AU299" s="237" t="s">
        <v>85</v>
      </c>
      <c r="AV299" s="11" t="s">
        <v>85</v>
      </c>
      <c r="AW299" s="11" t="s">
        <v>36</v>
      </c>
      <c r="AX299" s="11" t="s">
        <v>78</v>
      </c>
      <c r="AY299" s="237" t="s">
        <v>126</v>
      </c>
    </row>
    <row r="300" s="11" customFormat="1">
      <c r="B300" s="226"/>
      <c r="C300" s="227"/>
      <c r="D300" s="228" t="s">
        <v>135</v>
      </c>
      <c r="E300" s="227"/>
      <c r="F300" s="230" t="s">
        <v>506</v>
      </c>
      <c r="G300" s="227"/>
      <c r="H300" s="231">
        <v>245.83199999999999</v>
      </c>
      <c r="I300" s="232"/>
      <c r="J300" s="227"/>
      <c r="K300" s="227"/>
      <c r="L300" s="233"/>
      <c r="M300" s="234"/>
      <c r="N300" s="235"/>
      <c r="O300" s="235"/>
      <c r="P300" s="235"/>
      <c r="Q300" s="235"/>
      <c r="R300" s="235"/>
      <c r="S300" s="235"/>
      <c r="T300" s="236"/>
      <c r="AT300" s="237" t="s">
        <v>135</v>
      </c>
      <c r="AU300" s="237" t="s">
        <v>85</v>
      </c>
      <c r="AV300" s="11" t="s">
        <v>85</v>
      </c>
      <c r="AW300" s="11" t="s">
        <v>6</v>
      </c>
      <c r="AX300" s="11" t="s">
        <v>78</v>
      </c>
      <c r="AY300" s="237" t="s">
        <v>126</v>
      </c>
    </row>
    <row r="301" s="1" customFormat="1" ht="25.5" customHeight="1">
      <c r="B301" s="46"/>
      <c r="C301" s="214" t="s">
        <v>507</v>
      </c>
      <c r="D301" s="214" t="s">
        <v>128</v>
      </c>
      <c r="E301" s="215" t="s">
        <v>508</v>
      </c>
      <c r="F301" s="216" t="s">
        <v>509</v>
      </c>
      <c r="G301" s="217" t="s">
        <v>164</v>
      </c>
      <c r="H301" s="218">
        <v>1.3260000000000001</v>
      </c>
      <c r="I301" s="219"/>
      <c r="J301" s="220">
        <f>ROUND(I301*H301,2)</f>
        <v>0</v>
      </c>
      <c r="K301" s="216" t="s">
        <v>132</v>
      </c>
      <c r="L301" s="72"/>
      <c r="M301" s="221" t="s">
        <v>21</v>
      </c>
      <c r="N301" s="222" t="s">
        <v>44</v>
      </c>
      <c r="O301" s="47"/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AR301" s="24" t="s">
        <v>216</v>
      </c>
      <c r="AT301" s="24" t="s">
        <v>128</v>
      </c>
      <c r="AU301" s="24" t="s">
        <v>85</v>
      </c>
      <c r="AY301" s="24" t="s">
        <v>126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24" t="s">
        <v>78</v>
      </c>
      <c r="BK301" s="225">
        <f>ROUND(I301*H301,2)</f>
        <v>0</v>
      </c>
      <c r="BL301" s="24" t="s">
        <v>216</v>
      </c>
      <c r="BM301" s="24" t="s">
        <v>510</v>
      </c>
    </row>
    <row r="302" s="10" customFormat="1" ht="29.88" customHeight="1">
      <c r="B302" s="198"/>
      <c r="C302" s="199"/>
      <c r="D302" s="200" t="s">
        <v>72</v>
      </c>
      <c r="E302" s="212" t="s">
        <v>511</v>
      </c>
      <c r="F302" s="212" t="s">
        <v>512</v>
      </c>
      <c r="G302" s="199"/>
      <c r="H302" s="199"/>
      <c r="I302" s="202"/>
      <c r="J302" s="213">
        <f>BK302</f>
        <v>0</v>
      </c>
      <c r="K302" s="199"/>
      <c r="L302" s="204"/>
      <c r="M302" s="205"/>
      <c r="N302" s="206"/>
      <c r="O302" s="206"/>
      <c r="P302" s="207">
        <f>SUM(P303:P350)</f>
        <v>0</v>
      </c>
      <c r="Q302" s="206"/>
      <c r="R302" s="207">
        <f>SUM(R303:R350)</f>
        <v>0.78830240000000007</v>
      </c>
      <c r="S302" s="206"/>
      <c r="T302" s="208">
        <f>SUM(T303:T350)</f>
        <v>0</v>
      </c>
      <c r="AR302" s="209" t="s">
        <v>85</v>
      </c>
      <c r="AT302" s="210" t="s">
        <v>72</v>
      </c>
      <c r="AU302" s="210" t="s">
        <v>78</v>
      </c>
      <c r="AY302" s="209" t="s">
        <v>126</v>
      </c>
      <c r="BK302" s="211">
        <f>SUM(BK303:BK350)</f>
        <v>0</v>
      </c>
    </row>
    <row r="303" s="1" customFormat="1" ht="25.5" customHeight="1">
      <c r="B303" s="46"/>
      <c r="C303" s="214" t="s">
        <v>513</v>
      </c>
      <c r="D303" s="214" t="s">
        <v>128</v>
      </c>
      <c r="E303" s="215" t="s">
        <v>514</v>
      </c>
      <c r="F303" s="216" t="s">
        <v>515</v>
      </c>
      <c r="G303" s="217" t="s">
        <v>176</v>
      </c>
      <c r="H303" s="218">
        <v>82.799999999999997</v>
      </c>
      <c r="I303" s="219"/>
      <c r="J303" s="220">
        <f>ROUND(I303*H303,2)</f>
        <v>0</v>
      </c>
      <c r="K303" s="216" t="s">
        <v>132</v>
      </c>
      <c r="L303" s="72"/>
      <c r="M303" s="221" t="s">
        <v>21</v>
      </c>
      <c r="N303" s="222" t="s">
        <v>44</v>
      </c>
      <c r="O303" s="47"/>
      <c r="P303" s="223">
        <f>O303*H303</f>
        <v>0</v>
      </c>
      <c r="Q303" s="223">
        <v>0</v>
      </c>
      <c r="R303" s="223">
        <f>Q303*H303</f>
        <v>0</v>
      </c>
      <c r="S303" s="223">
        <v>0</v>
      </c>
      <c r="T303" s="224">
        <f>S303*H303</f>
        <v>0</v>
      </c>
      <c r="AR303" s="24" t="s">
        <v>216</v>
      </c>
      <c r="AT303" s="24" t="s">
        <v>128</v>
      </c>
      <c r="AU303" s="24" t="s">
        <v>85</v>
      </c>
      <c r="AY303" s="24" t="s">
        <v>126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24" t="s">
        <v>78</v>
      </c>
      <c r="BK303" s="225">
        <f>ROUND(I303*H303,2)</f>
        <v>0</v>
      </c>
      <c r="BL303" s="24" t="s">
        <v>216</v>
      </c>
      <c r="BM303" s="24" t="s">
        <v>516</v>
      </c>
    </row>
    <row r="304" s="13" customFormat="1">
      <c r="B304" s="249"/>
      <c r="C304" s="250"/>
      <c r="D304" s="228" t="s">
        <v>135</v>
      </c>
      <c r="E304" s="251" t="s">
        <v>21</v>
      </c>
      <c r="F304" s="252" t="s">
        <v>214</v>
      </c>
      <c r="G304" s="250"/>
      <c r="H304" s="251" t="s">
        <v>21</v>
      </c>
      <c r="I304" s="253"/>
      <c r="J304" s="250"/>
      <c r="K304" s="250"/>
      <c r="L304" s="254"/>
      <c r="M304" s="255"/>
      <c r="N304" s="256"/>
      <c r="O304" s="256"/>
      <c r="P304" s="256"/>
      <c r="Q304" s="256"/>
      <c r="R304" s="256"/>
      <c r="S304" s="256"/>
      <c r="T304" s="257"/>
      <c r="AT304" s="258" t="s">
        <v>135</v>
      </c>
      <c r="AU304" s="258" t="s">
        <v>85</v>
      </c>
      <c r="AV304" s="13" t="s">
        <v>78</v>
      </c>
      <c r="AW304" s="13" t="s">
        <v>36</v>
      </c>
      <c r="AX304" s="13" t="s">
        <v>73</v>
      </c>
      <c r="AY304" s="258" t="s">
        <v>126</v>
      </c>
    </row>
    <row r="305" s="11" customFormat="1">
      <c r="B305" s="226"/>
      <c r="C305" s="227"/>
      <c r="D305" s="228" t="s">
        <v>135</v>
      </c>
      <c r="E305" s="229" t="s">
        <v>21</v>
      </c>
      <c r="F305" s="230" t="s">
        <v>517</v>
      </c>
      <c r="G305" s="227"/>
      <c r="H305" s="231">
        <v>82.799999999999997</v>
      </c>
      <c r="I305" s="232"/>
      <c r="J305" s="227"/>
      <c r="K305" s="227"/>
      <c r="L305" s="233"/>
      <c r="M305" s="234"/>
      <c r="N305" s="235"/>
      <c r="O305" s="235"/>
      <c r="P305" s="235"/>
      <c r="Q305" s="235"/>
      <c r="R305" s="235"/>
      <c r="S305" s="235"/>
      <c r="T305" s="236"/>
      <c r="AT305" s="237" t="s">
        <v>135</v>
      </c>
      <c r="AU305" s="237" t="s">
        <v>85</v>
      </c>
      <c r="AV305" s="11" t="s">
        <v>85</v>
      </c>
      <c r="AW305" s="11" t="s">
        <v>36</v>
      </c>
      <c r="AX305" s="11" t="s">
        <v>78</v>
      </c>
      <c r="AY305" s="237" t="s">
        <v>126</v>
      </c>
    </row>
    <row r="306" s="1" customFormat="1" ht="16.5" customHeight="1">
      <c r="B306" s="46"/>
      <c r="C306" s="259" t="s">
        <v>518</v>
      </c>
      <c r="D306" s="259" t="s">
        <v>235</v>
      </c>
      <c r="E306" s="260" t="s">
        <v>519</v>
      </c>
      <c r="F306" s="261" t="s">
        <v>520</v>
      </c>
      <c r="G306" s="262" t="s">
        <v>176</v>
      </c>
      <c r="H306" s="263">
        <v>95.219999999999999</v>
      </c>
      <c r="I306" s="264"/>
      <c r="J306" s="265">
        <f>ROUND(I306*H306,2)</f>
        <v>0</v>
      </c>
      <c r="K306" s="261" t="s">
        <v>21</v>
      </c>
      <c r="L306" s="266"/>
      <c r="M306" s="267" t="s">
        <v>21</v>
      </c>
      <c r="N306" s="268" t="s">
        <v>44</v>
      </c>
      <c r="O306" s="47"/>
      <c r="P306" s="223">
        <f>O306*H306</f>
        <v>0</v>
      </c>
      <c r="Q306" s="223">
        <v>0.00064000000000000005</v>
      </c>
      <c r="R306" s="223">
        <f>Q306*H306</f>
        <v>0.060940800000000003</v>
      </c>
      <c r="S306" s="223">
        <v>0</v>
      </c>
      <c r="T306" s="224">
        <f>S306*H306</f>
        <v>0</v>
      </c>
      <c r="AR306" s="24" t="s">
        <v>317</v>
      </c>
      <c r="AT306" s="24" t="s">
        <v>235</v>
      </c>
      <c r="AU306" s="24" t="s">
        <v>85</v>
      </c>
      <c r="AY306" s="24" t="s">
        <v>126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24" t="s">
        <v>78</v>
      </c>
      <c r="BK306" s="225">
        <f>ROUND(I306*H306,2)</f>
        <v>0</v>
      </c>
      <c r="BL306" s="24" t="s">
        <v>216</v>
      </c>
      <c r="BM306" s="24" t="s">
        <v>521</v>
      </c>
    </row>
    <row r="307" s="11" customFormat="1">
      <c r="B307" s="226"/>
      <c r="C307" s="227"/>
      <c r="D307" s="228" t="s">
        <v>135</v>
      </c>
      <c r="E307" s="227"/>
      <c r="F307" s="230" t="s">
        <v>522</v>
      </c>
      <c r="G307" s="227"/>
      <c r="H307" s="231">
        <v>95.219999999999999</v>
      </c>
      <c r="I307" s="232"/>
      <c r="J307" s="227"/>
      <c r="K307" s="227"/>
      <c r="L307" s="233"/>
      <c r="M307" s="234"/>
      <c r="N307" s="235"/>
      <c r="O307" s="235"/>
      <c r="P307" s="235"/>
      <c r="Q307" s="235"/>
      <c r="R307" s="235"/>
      <c r="S307" s="235"/>
      <c r="T307" s="236"/>
      <c r="AT307" s="237" t="s">
        <v>135</v>
      </c>
      <c r="AU307" s="237" t="s">
        <v>85</v>
      </c>
      <c r="AV307" s="11" t="s">
        <v>85</v>
      </c>
      <c r="AW307" s="11" t="s">
        <v>6</v>
      </c>
      <c r="AX307" s="11" t="s">
        <v>78</v>
      </c>
      <c r="AY307" s="237" t="s">
        <v>126</v>
      </c>
    </row>
    <row r="308" s="1" customFormat="1" ht="25.5" customHeight="1">
      <c r="B308" s="46"/>
      <c r="C308" s="214" t="s">
        <v>523</v>
      </c>
      <c r="D308" s="214" t="s">
        <v>128</v>
      </c>
      <c r="E308" s="215" t="s">
        <v>524</v>
      </c>
      <c r="F308" s="216" t="s">
        <v>525</v>
      </c>
      <c r="G308" s="217" t="s">
        <v>176</v>
      </c>
      <c r="H308" s="218">
        <v>82.799999999999997</v>
      </c>
      <c r="I308" s="219"/>
      <c r="J308" s="220">
        <f>ROUND(I308*H308,2)</f>
        <v>0</v>
      </c>
      <c r="K308" s="216" t="s">
        <v>132</v>
      </c>
      <c r="L308" s="72"/>
      <c r="M308" s="221" t="s">
        <v>21</v>
      </c>
      <c r="N308" s="222" t="s">
        <v>44</v>
      </c>
      <c r="O308" s="47"/>
      <c r="P308" s="223">
        <f>O308*H308</f>
        <v>0</v>
      </c>
      <c r="Q308" s="223">
        <v>0.00088000000000000003</v>
      </c>
      <c r="R308" s="223">
        <f>Q308*H308</f>
        <v>0.072863999999999998</v>
      </c>
      <c r="S308" s="223">
        <v>0</v>
      </c>
      <c r="T308" s="224">
        <f>S308*H308</f>
        <v>0</v>
      </c>
      <c r="AR308" s="24" t="s">
        <v>216</v>
      </c>
      <c r="AT308" s="24" t="s">
        <v>128</v>
      </c>
      <c r="AU308" s="24" t="s">
        <v>85</v>
      </c>
      <c r="AY308" s="24" t="s">
        <v>126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24" t="s">
        <v>78</v>
      </c>
      <c r="BK308" s="225">
        <f>ROUND(I308*H308,2)</f>
        <v>0</v>
      </c>
      <c r="BL308" s="24" t="s">
        <v>216</v>
      </c>
      <c r="BM308" s="24" t="s">
        <v>526</v>
      </c>
    </row>
    <row r="309" s="13" customFormat="1">
      <c r="B309" s="249"/>
      <c r="C309" s="250"/>
      <c r="D309" s="228" t="s">
        <v>135</v>
      </c>
      <c r="E309" s="251" t="s">
        <v>21</v>
      </c>
      <c r="F309" s="252" t="s">
        <v>214</v>
      </c>
      <c r="G309" s="250"/>
      <c r="H309" s="251" t="s">
        <v>21</v>
      </c>
      <c r="I309" s="253"/>
      <c r="J309" s="250"/>
      <c r="K309" s="250"/>
      <c r="L309" s="254"/>
      <c r="M309" s="255"/>
      <c r="N309" s="256"/>
      <c r="O309" s="256"/>
      <c r="P309" s="256"/>
      <c r="Q309" s="256"/>
      <c r="R309" s="256"/>
      <c r="S309" s="256"/>
      <c r="T309" s="257"/>
      <c r="AT309" s="258" t="s">
        <v>135</v>
      </c>
      <c r="AU309" s="258" t="s">
        <v>85</v>
      </c>
      <c r="AV309" s="13" t="s">
        <v>78</v>
      </c>
      <c r="AW309" s="13" t="s">
        <v>36</v>
      </c>
      <c r="AX309" s="13" t="s">
        <v>73</v>
      </c>
      <c r="AY309" s="258" t="s">
        <v>126</v>
      </c>
    </row>
    <row r="310" s="11" customFormat="1">
      <c r="B310" s="226"/>
      <c r="C310" s="227"/>
      <c r="D310" s="228" t="s">
        <v>135</v>
      </c>
      <c r="E310" s="229" t="s">
        <v>21</v>
      </c>
      <c r="F310" s="230" t="s">
        <v>517</v>
      </c>
      <c r="G310" s="227"/>
      <c r="H310" s="231">
        <v>82.799999999999997</v>
      </c>
      <c r="I310" s="232"/>
      <c r="J310" s="227"/>
      <c r="K310" s="227"/>
      <c r="L310" s="233"/>
      <c r="M310" s="234"/>
      <c r="N310" s="235"/>
      <c r="O310" s="235"/>
      <c r="P310" s="235"/>
      <c r="Q310" s="235"/>
      <c r="R310" s="235"/>
      <c r="S310" s="235"/>
      <c r="T310" s="236"/>
      <c r="AT310" s="237" t="s">
        <v>135</v>
      </c>
      <c r="AU310" s="237" t="s">
        <v>85</v>
      </c>
      <c r="AV310" s="11" t="s">
        <v>85</v>
      </c>
      <c r="AW310" s="11" t="s">
        <v>36</v>
      </c>
      <c r="AX310" s="11" t="s">
        <v>78</v>
      </c>
      <c r="AY310" s="237" t="s">
        <v>126</v>
      </c>
    </row>
    <row r="311" s="1" customFormat="1" ht="16.5" customHeight="1">
      <c r="B311" s="46"/>
      <c r="C311" s="259" t="s">
        <v>527</v>
      </c>
      <c r="D311" s="259" t="s">
        <v>235</v>
      </c>
      <c r="E311" s="260" t="s">
        <v>528</v>
      </c>
      <c r="F311" s="261" t="s">
        <v>529</v>
      </c>
      <c r="G311" s="262" t="s">
        <v>176</v>
      </c>
      <c r="H311" s="263">
        <v>95.219999999999999</v>
      </c>
      <c r="I311" s="264"/>
      <c r="J311" s="265">
        <f>ROUND(I311*H311,2)</f>
        <v>0</v>
      </c>
      <c r="K311" s="261" t="s">
        <v>132</v>
      </c>
      <c r="L311" s="266"/>
      <c r="M311" s="267" t="s">
        <v>21</v>
      </c>
      <c r="N311" s="268" t="s">
        <v>44</v>
      </c>
      <c r="O311" s="47"/>
      <c r="P311" s="223">
        <f>O311*H311</f>
        <v>0</v>
      </c>
      <c r="Q311" s="223">
        <v>0.0038800000000000002</v>
      </c>
      <c r="R311" s="223">
        <f>Q311*H311</f>
        <v>0.36945359999999999</v>
      </c>
      <c r="S311" s="223">
        <v>0</v>
      </c>
      <c r="T311" s="224">
        <f>S311*H311</f>
        <v>0</v>
      </c>
      <c r="AR311" s="24" t="s">
        <v>317</v>
      </c>
      <c r="AT311" s="24" t="s">
        <v>235</v>
      </c>
      <c r="AU311" s="24" t="s">
        <v>85</v>
      </c>
      <c r="AY311" s="24" t="s">
        <v>126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24" t="s">
        <v>78</v>
      </c>
      <c r="BK311" s="225">
        <f>ROUND(I311*H311,2)</f>
        <v>0</v>
      </c>
      <c r="BL311" s="24" t="s">
        <v>216</v>
      </c>
      <c r="BM311" s="24" t="s">
        <v>530</v>
      </c>
    </row>
    <row r="312" s="11" customFormat="1">
      <c r="B312" s="226"/>
      <c r="C312" s="227"/>
      <c r="D312" s="228" t="s">
        <v>135</v>
      </c>
      <c r="E312" s="227"/>
      <c r="F312" s="230" t="s">
        <v>522</v>
      </c>
      <c r="G312" s="227"/>
      <c r="H312" s="231">
        <v>95.219999999999999</v>
      </c>
      <c r="I312" s="232"/>
      <c r="J312" s="227"/>
      <c r="K312" s="227"/>
      <c r="L312" s="233"/>
      <c r="M312" s="234"/>
      <c r="N312" s="235"/>
      <c r="O312" s="235"/>
      <c r="P312" s="235"/>
      <c r="Q312" s="235"/>
      <c r="R312" s="235"/>
      <c r="S312" s="235"/>
      <c r="T312" s="236"/>
      <c r="AT312" s="237" t="s">
        <v>135</v>
      </c>
      <c r="AU312" s="237" t="s">
        <v>85</v>
      </c>
      <c r="AV312" s="11" t="s">
        <v>85</v>
      </c>
      <c r="AW312" s="11" t="s">
        <v>6</v>
      </c>
      <c r="AX312" s="11" t="s">
        <v>78</v>
      </c>
      <c r="AY312" s="237" t="s">
        <v>126</v>
      </c>
    </row>
    <row r="313" s="1" customFormat="1" ht="25.5" customHeight="1">
      <c r="B313" s="46"/>
      <c r="C313" s="214" t="s">
        <v>531</v>
      </c>
      <c r="D313" s="214" t="s">
        <v>128</v>
      </c>
      <c r="E313" s="215" t="s">
        <v>532</v>
      </c>
      <c r="F313" s="216" t="s">
        <v>533</v>
      </c>
      <c r="G313" s="217" t="s">
        <v>176</v>
      </c>
      <c r="H313" s="218">
        <v>18</v>
      </c>
      <c r="I313" s="219"/>
      <c r="J313" s="220">
        <f>ROUND(I313*H313,2)</f>
        <v>0</v>
      </c>
      <c r="K313" s="216" t="s">
        <v>132</v>
      </c>
      <c r="L313" s="72"/>
      <c r="M313" s="221" t="s">
        <v>21</v>
      </c>
      <c r="N313" s="222" t="s">
        <v>44</v>
      </c>
      <c r="O313" s="47"/>
      <c r="P313" s="223">
        <f>O313*H313</f>
        <v>0</v>
      </c>
      <c r="Q313" s="223">
        <v>0.00018000000000000001</v>
      </c>
      <c r="R313" s="223">
        <f>Q313*H313</f>
        <v>0.0032400000000000003</v>
      </c>
      <c r="S313" s="223">
        <v>0</v>
      </c>
      <c r="T313" s="224">
        <f>S313*H313</f>
        <v>0</v>
      </c>
      <c r="AR313" s="24" t="s">
        <v>216</v>
      </c>
      <c r="AT313" s="24" t="s">
        <v>128</v>
      </c>
      <c r="AU313" s="24" t="s">
        <v>85</v>
      </c>
      <c r="AY313" s="24" t="s">
        <v>126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24" t="s">
        <v>78</v>
      </c>
      <c r="BK313" s="225">
        <f>ROUND(I313*H313,2)</f>
        <v>0</v>
      </c>
      <c r="BL313" s="24" t="s">
        <v>216</v>
      </c>
      <c r="BM313" s="24" t="s">
        <v>534</v>
      </c>
    </row>
    <row r="314" s="11" customFormat="1">
      <c r="B314" s="226"/>
      <c r="C314" s="227"/>
      <c r="D314" s="228" t="s">
        <v>135</v>
      </c>
      <c r="E314" s="229" t="s">
        <v>21</v>
      </c>
      <c r="F314" s="230" t="s">
        <v>535</v>
      </c>
      <c r="G314" s="227"/>
      <c r="H314" s="231">
        <v>18</v>
      </c>
      <c r="I314" s="232"/>
      <c r="J314" s="227"/>
      <c r="K314" s="227"/>
      <c r="L314" s="233"/>
      <c r="M314" s="234"/>
      <c r="N314" s="235"/>
      <c r="O314" s="235"/>
      <c r="P314" s="235"/>
      <c r="Q314" s="235"/>
      <c r="R314" s="235"/>
      <c r="S314" s="235"/>
      <c r="T314" s="236"/>
      <c r="AT314" s="237" t="s">
        <v>135</v>
      </c>
      <c r="AU314" s="237" t="s">
        <v>85</v>
      </c>
      <c r="AV314" s="11" t="s">
        <v>85</v>
      </c>
      <c r="AW314" s="11" t="s">
        <v>36</v>
      </c>
      <c r="AX314" s="11" t="s">
        <v>78</v>
      </c>
      <c r="AY314" s="237" t="s">
        <v>126</v>
      </c>
    </row>
    <row r="315" s="1" customFormat="1" ht="25.5" customHeight="1">
      <c r="B315" s="46"/>
      <c r="C315" s="214" t="s">
        <v>536</v>
      </c>
      <c r="D315" s="214" t="s">
        <v>128</v>
      </c>
      <c r="E315" s="215" t="s">
        <v>537</v>
      </c>
      <c r="F315" s="216" t="s">
        <v>538</v>
      </c>
      <c r="G315" s="217" t="s">
        <v>176</v>
      </c>
      <c r="H315" s="218">
        <v>62.600000000000001</v>
      </c>
      <c r="I315" s="219"/>
      <c r="J315" s="220">
        <f>ROUND(I315*H315,2)</f>
        <v>0</v>
      </c>
      <c r="K315" s="216" t="s">
        <v>132</v>
      </c>
      <c r="L315" s="72"/>
      <c r="M315" s="221" t="s">
        <v>21</v>
      </c>
      <c r="N315" s="222" t="s">
        <v>44</v>
      </c>
      <c r="O315" s="47"/>
      <c r="P315" s="223">
        <f>O315*H315</f>
        <v>0</v>
      </c>
      <c r="Q315" s="223">
        <v>0.00036000000000000002</v>
      </c>
      <c r="R315" s="223">
        <f>Q315*H315</f>
        <v>0.022536</v>
      </c>
      <c r="S315" s="223">
        <v>0</v>
      </c>
      <c r="T315" s="224">
        <f>S315*H315</f>
        <v>0</v>
      </c>
      <c r="AR315" s="24" t="s">
        <v>216</v>
      </c>
      <c r="AT315" s="24" t="s">
        <v>128</v>
      </c>
      <c r="AU315" s="24" t="s">
        <v>85</v>
      </c>
      <c r="AY315" s="24" t="s">
        <v>126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24" t="s">
        <v>78</v>
      </c>
      <c r="BK315" s="225">
        <f>ROUND(I315*H315,2)</f>
        <v>0</v>
      </c>
      <c r="BL315" s="24" t="s">
        <v>216</v>
      </c>
      <c r="BM315" s="24" t="s">
        <v>539</v>
      </c>
    </row>
    <row r="316" s="13" customFormat="1">
      <c r="B316" s="249"/>
      <c r="C316" s="250"/>
      <c r="D316" s="228" t="s">
        <v>135</v>
      </c>
      <c r="E316" s="251" t="s">
        <v>21</v>
      </c>
      <c r="F316" s="252" t="s">
        <v>214</v>
      </c>
      <c r="G316" s="250"/>
      <c r="H316" s="251" t="s">
        <v>21</v>
      </c>
      <c r="I316" s="253"/>
      <c r="J316" s="250"/>
      <c r="K316" s="250"/>
      <c r="L316" s="254"/>
      <c r="M316" s="255"/>
      <c r="N316" s="256"/>
      <c r="O316" s="256"/>
      <c r="P316" s="256"/>
      <c r="Q316" s="256"/>
      <c r="R316" s="256"/>
      <c r="S316" s="256"/>
      <c r="T316" s="257"/>
      <c r="AT316" s="258" t="s">
        <v>135</v>
      </c>
      <c r="AU316" s="258" t="s">
        <v>85</v>
      </c>
      <c r="AV316" s="13" t="s">
        <v>78</v>
      </c>
      <c r="AW316" s="13" t="s">
        <v>36</v>
      </c>
      <c r="AX316" s="13" t="s">
        <v>73</v>
      </c>
      <c r="AY316" s="258" t="s">
        <v>126</v>
      </c>
    </row>
    <row r="317" s="11" customFormat="1">
      <c r="B317" s="226"/>
      <c r="C317" s="227"/>
      <c r="D317" s="228" t="s">
        <v>135</v>
      </c>
      <c r="E317" s="229" t="s">
        <v>21</v>
      </c>
      <c r="F317" s="230" t="s">
        <v>540</v>
      </c>
      <c r="G317" s="227"/>
      <c r="H317" s="231">
        <v>80.599999999999994</v>
      </c>
      <c r="I317" s="232"/>
      <c r="J317" s="227"/>
      <c r="K317" s="227"/>
      <c r="L317" s="233"/>
      <c r="M317" s="234"/>
      <c r="N317" s="235"/>
      <c r="O317" s="235"/>
      <c r="P317" s="235"/>
      <c r="Q317" s="235"/>
      <c r="R317" s="235"/>
      <c r="S317" s="235"/>
      <c r="T317" s="236"/>
      <c r="AT317" s="237" t="s">
        <v>135</v>
      </c>
      <c r="AU317" s="237" t="s">
        <v>85</v>
      </c>
      <c r="AV317" s="11" t="s">
        <v>85</v>
      </c>
      <c r="AW317" s="11" t="s">
        <v>36</v>
      </c>
      <c r="AX317" s="11" t="s">
        <v>73</v>
      </c>
      <c r="AY317" s="237" t="s">
        <v>126</v>
      </c>
    </row>
    <row r="318" s="11" customFormat="1">
      <c r="B318" s="226"/>
      <c r="C318" s="227"/>
      <c r="D318" s="228" t="s">
        <v>135</v>
      </c>
      <c r="E318" s="229" t="s">
        <v>21</v>
      </c>
      <c r="F318" s="230" t="s">
        <v>541</v>
      </c>
      <c r="G318" s="227"/>
      <c r="H318" s="231">
        <v>-18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AT318" s="237" t="s">
        <v>135</v>
      </c>
      <c r="AU318" s="237" t="s">
        <v>85</v>
      </c>
      <c r="AV318" s="11" t="s">
        <v>85</v>
      </c>
      <c r="AW318" s="11" t="s">
        <v>36</v>
      </c>
      <c r="AX318" s="11" t="s">
        <v>73</v>
      </c>
      <c r="AY318" s="237" t="s">
        <v>126</v>
      </c>
    </row>
    <row r="319" s="12" customFormat="1">
      <c r="B319" s="238"/>
      <c r="C319" s="239"/>
      <c r="D319" s="228" t="s">
        <v>135</v>
      </c>
      <c r="E319" s="240" t="s">
        <v>21</v>
      </c>
      <c r="F319" s="241" t="s">
        <v>155</v>
      </c>
      <c r="G319" s="239"/>
      <c r="H319" s="242">
        <v>62.600000000000001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AT319" s="248" t="s">
        <v>135</v>
      </c>
      <c r="AU319" s="248" t="s">
        <v>85</v>
      </c>
      <c r="AV319" s="12" t="s">
        <v>133</v>
      </c>
      <c r="AW319" s="12" t="s">
        <v>36</v>
      </c>
      <c r="AX319" s="12" t="s">
        <v>78</v>
      </c>
      <c r="AY319" s="248" t="s">
        <v>126</v>
      </c>
    </row>
    <row r="320" s="1" customFormat="1" ht="16.5" customHeight="1">
      <c r="B320" s="46"/>
      <c r="C320" s="259" t="s">
        <v>542</v>
      </c>
      <c r="D320" s="259" t="s">
        <v>235</v>
      </c>
      <c r="E320" s="260" t="s">
        <v>543</v>
      </c>
      <c r="F320" s="261" t="s">
        <v>544</v>
      </c>
      <c r="G320" s="262" t="s">
        <v>176</v>
      </c>
      <c r="H320" s="263">
        <v>92.689999999999998</v>
      </c>
      <c r="I320" s="264"/>
      <c r="J320" s="265">
        <f>ROUND(I320*H320,2)</f>
        <v>0</v>
      </c>
      <c r="K320" s="261" t="s">
        <v>132</v>
      </c>
      <c r="L320" s="266"/>
      <c r="M320" s="267" t="s">
        <v>21</v>
      </c>
      <c r="N320" s="268" t="s">
        <v>44</v>
      </c>
      <c r="O320" s="47"/>
      <c r="P320" s="223">
        <f>O320*H320</f>
        <v>0</v>
      </c>
      <c r="Q320" s="223">
        <v>0.0019</v>
      </c>
      <c r="R320" s="223">
        <f>Q320*H320</f>
        <v>0.17611099999999999</v>
      </c>
      <c r="S320" s="223">
        <v>0</v>
      </c>
      <c r="T320" s="224">
        <f>S320*H320</f>
        <v>0</v>
      </c>
      <c r="AR320" s="24" t="s">
        <v>317</v>
      </c>
      <c r="AT320" s="24" t="s">
        <v>235</v>
      </c>
      <c r="AU320" s="24" t="s">
        <v>85</v>
      </c>
      <c r="AY320" s="24" t="s">
        <v>126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24" t="s">
        <v>78</v>
      </c>
      <c r="BK320" s="225">
        <f>ROUND(I320*H320,2)</f>
        <v>0</v>
      </c>
      <c r="BL320" s="24" t="s">
        <v>216</v>
      </c>
      <c r="BM320" s="24" t="s">
        <v>545</v>
      </c>
    </row>
    <row r="321" s="11" customFormat="1">
      <c r="B321" s="226"/>
      <c r="C321" s="227"/>
      <c r="D321" s="228" t="s">
        <v>135</v>
      </c>
      <c r="E321" s="229" t="s">
        <v>21</v>
      </c>
      <c r="F321" s="230" t="s">
        <v>546</v>
      </c>
      <c r="G321" s="227"/>
      <c r="H321" s="231">
        <v>80.599999999999994</v>
      </c>
      <c r="I321" s="232"/>
      <c r="J321" s="227"/>
      <c r="K321" s="227"/>
      <c r="L321" s="233"/>
      <c r="M321" s="234"/>
      <c r="N321" s="235"/>
      <c r="O321" s="235"/>
      <c r="P321" s="235"/>
      <c r="Q321" s="235"/>
      <c r="R321" s="235"/>
      <c r="S321" s="235"/>
      <c r="T321" s="236"/>
      <c r="AT321" s="237" t="s">
        <v>135</v>
      </c>
      <c r="AU321" s="237" t="s">
        <v>85</v>
      </c>
      <c r="AV321" s="11" t="s">
        <v>85</v>
      </c>
      <c r="AW321" s="11" t="s">
        <v>36</v>
      </c>
      <c r="AX321" s="11" t="s">
        <v>78</v>
      </c>
      <c r="AY321" s="237" t="s">
        <v>126</v>
      </c>
    </row>
    <row r="322" s="11" customFormat="1">
      <c r="B322" s="226"/>
      <c r="C322" s="227"/>
      <c r="D322" s="228" t="s">
        <v>135</v>
      </c>
      <c r="E322" s="227"/>
      <c r="F322" s="230" t="s">
        <v>547</v>
      </c>
      <c r="G322" s="227"/>
      <c r="H322" s="231">
        <v>92.689999999999998</v>
      </c>
      <c r="I322" s="232"/>
      <c r="J322" s="227"/>
      <c r="K322" s="227"/>
      <c r="L322" s="233"/>
      <c r="M322" s="234"/>
      <c r="N322" s="235"/>
      <c r="O322" s="235"/>
      <c r="P322" s="235"/>
      <c r="Q322" s="235"/>
      <c r="R322" s="235"/>
      <c r="S322" s="235"/>
      <c r="T322" s="236"/>
      <c r="AT322" s="237" t="s">
        <v>135</v>
      </c>
      <c r="AU322" s="237" t="s">
        <v>85</v>
      </c>
      <c r="AV322" s="11" t="s">
        <v>85</v>
      </c>
      <c r="AW322" s="11" t="s">
        <v>6</v>
      </c>
      <c r="AX322" s="11" t="s">
        <v>78</v>
      </c>
      <c r="AY322" s="237" t="s">
        <v>126</v>
      </c>
    </row>
    <row r="323" s="1" customFormat="1" ht="16.5" customHeight="1">
      <c r="B323" s="46"/>
      <c r="C323" s="214" t="s">
        <v>548</v>
      </c>
      <c r="D323" s="214" t="s">
        <v>128</v>
      </c>
      <c r="E323" s="215" t="s">
        <v>549</v>
      </c>
      <c r="F323" s="216" t="s">
        <v>550</v>
      </c>
      <c r="G323" s="217" t="s">
        <v>242</v>
      </c>
      <c r="H323" s="218">
        <v>72.400000000000006</v>
      </c>
      <c r="I323" s="219"/>
      <c r="J323" s="220">
        <f>ROUND(I323*H323,2)</f>
        <v>0</v>
      </c>
      <c r="K323" s="216" t="s">
        <v>132</v>
      </c>
      <c r="L323" s="72"/>
      <c r="M323" s="221" t="s">
        <v>21</v>
      </c>
      <c r="N323" s="222" t="s">
        <v>44</v>
      </c>
      <c r="O323" s="47"/>
      <c r="P323" s="223">
        <f>O323*H323</f>
        <v>0</v>
      </c>
      <c r="Q323" s="223">
        <v>0</v>
      </c>
      <c r="R323" s="223">
        <f>Q323*H323</f>
        <v>0</v>
      </c>
      <c r="S323" s="223">
        <v>0</v>
      </c>
      <c r="T323" s="224">
        <f>S323*H323</f>
        <v>0</v>
      </c>
      <c r="AR323" s="24" t="s">
        <v>216</v>
      </c>
      <c r="AT323" s="24" t="s">
        <v>128</v>
      </c>
      <c r="AU323" s="24" t="s">
        <v>85</v>
      </c>
      <c r="AY323" s="24" t="s">
        <v>126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24" t="s">
        <v>78</v>
      </c>
      <c r="BK323" s="225">
        <f>ROUND(I323*H323,2)</f>
        <v>0</v>
      </c>
      <c r="BL323" s="24" t="s">
        <v>216</v>
      </c>
      <c r="BM323" s="24" t="s">
        <v>551</v>
      </c>
    </row>
    <row r="324" s="13" customFormat="1">
      <c r="B324" s="249"/>
      <c r="C324" s="250"/>
      <c r="D324" s="228" t="s">
        <v>135</v>
      </c>
      <c r="E324" s="251" t="s">
        <v>21</v>
      </c>
      <c r="F324" s="252" t="s">
        <v>552</v>
      </c>
      <c r="G324" s="250"/>
      <c r="H324" s="251" t="s">
        <v>21</v>
      </c>
      <c r="I324" s="253"/>
      <c r="J324" s="250"/>
      <c r="K324" s="250"/>
      <c r="L324" s="254"/>
      <c r="M324" s="255"/>
      <c r="N324" s="256"/>
      <c r="O324" s="256"/>
      <c r="P324" s="256"/>
      <c r="Q324" s="256"/>
      <c r="R324" s="256"/>
      <c r="S324" s="256"/>
      <c r="T324" s="257"/>
      <c r="AT324" s="258" t="s">
        <v>135</v>
      </c>
      <c r="AU324" s="258" t="s">
        <v>85</v>
      </c>
      <c r="AV324" s="13" t="s">
        <v>78</v>
      </c>
      <c r="AW324" s="13" t="s">
        <v>36</v>
      </c>
      <c r="AX324" s="13" t="s">
        <v>73</v>
      </c>
      <c r="AY324" s="258" t="s">
        <v>126</v>
      </c>
    </row>
    <row r="325" s="11" customFormat="1">
      <c r="B325" s="226"/>
      <c r="C325" s="227"/>
      <c r="D325" s="228" t="s">
        <v>135</v>
      </c>
      <c r="E325" s="229" t="s">
        <v>21</v>
      </c>
      <c r="F325" s="230" t="s">
        <v>553</v>
      </c>
      <c r="G325" s="227"/>
      <c r="H325" s="231">
        <v>12.199999999999999</v>
      </c>
      <c r="I325" s="232"/>
      <c r="J325" s="227"/>
      <c r="K325" s="227"/>
      <c r="L325" s="233"/>
      <c r="M325" s="234"/>
      <c r="N325" s="235"/>
      <c r="O325" s="235"/>
      <c r="P325" s="235"/>
      <c r="Q325" s="235"/>
      <c r="R325" s="235"/>
      <c r="S325" s="235"/>
      <c r="T325" s="236"/>
      <c r="AT325" s="237" t="s">
        <v>135</v>
      </c>
      <c r="AU325" s="237" t="s">
        <v>85</v>
      </c>
      <c r="AV325" s="11" t="s">
        <v>85</v>
      </c>
      <c r="AW325" s="11" t="s">
        <v>36</v>
      </c>
      <c r="AX325" s="11" t="s">
        <v>73</v>
      </c>
      <c r="AY325" s="237" t="s">
        <v>126</v>
      </c>
    </row>
    <row r="326" s="13" customFormat="1">
      <c r="B326" s="249"/>
      <c r="C326" s="250"/>
      <c r="D326" s="228" t="s">
        <v>135</v>
      </c>
      <c r="E326" s="251" t="s">
        <v>21</v>
      </c>
      <c r="F326" s="252" t="s">
        <v>554</v>
      </c>
      <c r="G326" s="250"/>
      <c r="H326" s="251" t="s">
        <v>21</v>
      </c>
      <c r="I326" s="253"/>
      <c r="J326" s="250"/>
      <c r="K326" s="250"/>
      <c r="L326" s="254"/>
      <c r="M326" s="255"/>
      <c r="N326" s="256"/>
      <c r="O326" s="256"/>
      <c r="P326" s="256"/>
      <c r="Q326" s="256"/>
      <c r="R326" s="256"/>
      <c r="S326" s="256"/>
      <c r="T326" s="257"/>
      <c r="AT326" s="258" t="s">
        <v>135</v>
      </c>
      <c r="AU326" s="258" t="s">
        <v>85</v>
      </c>
      <c r="AV326" s="13" t="s">
        <v>78</v>
      </c>
      <c r="AW326" s="13" t="s">
        <v>36</v>
      </c>
      <c r="AX326" s="13" t="s">
        <v>73</v>
      </c>
      <c r="AY326" s="258" t="s">
        <v>126</v>
      </c>
    </row>
    <row r="327" s="11" customFormat="1">
      <c r="B327" s="226"/>
      <c r="C327" s="227"/>
      <c r="D327" s="228" t="s">
        <v>135</v>
      </c>
      <c r="E327" s="229" t="s">
        <v>21</v>
      </c>
      <c r="F327" s="230" t="s">
        <v>189</v>
      </c>
      <c r="G327" s="227"/>
      <c r="H327" s="231">
        <v>12</v>
      </c>
      <c r="I327" s="232"/>
      <c r="J327" s="227"/>
      <c r="K327" s="227"/>
      <c r="L327" s="233"/>
      <c r="M327" s="234"/>
      <c r="N327" s="235"/>
      <c r="O327" s="235"/>
      <c r="P327" s="235"/>
      <c r="Q327" s="235"/>
      <c r="R327" s="235"/>
      <c r="S327" s="235"/>
      <c r="T327" s="236"/>
      <c r="AT327" s="237" t="s">
        <v>135</v>
      </c>
      <c r="AU327" s="237" t="s">
        <v>85</v>
      </c>
      <c r="AV327" s="11" t="s">
        <v>85</v>
      </c>
      <c r="AW327" s="11" t="s">
        <v>36</v>
      </c>
      <c r="AX327" s="11" t="s">
        <v>73</v>
      </c>
      <c r="AY327" s="237" t="s">
        <v>126</v>
      </c>
    </row>
    <row r="328" s="13" customFormat="1">
      <c r="B328" s="249"/>
      <c r="C328" s="250"/>
      <c r="D328" s="228" t="s">
        <v>135</v>
      </c>
      <c r="E328" s="251" t="s">
        <v>21</v>
      </c>
      <c r="F328" s="252" t="s">
        <v>555</v>
      </c>
      <c r="G328" s="250"/>
      <c r="H328" s="251" t="s">
        <v>21</v>
      </c>
      <c r="I328" s="253"/>
      <c r="J328" s="250"/>
      <c r="K328" s="250"/>
      <c r="L328" s="254"/>
      <c r="M328" s="255"/>
      <c r="N328" s="256"/>
      <c r="O328" s="256"/>
      <c r="P328" s="256"/>
      <c r="Q328" s="256"/>
      <c r="R328" s="256"/>
      <c r="S328" s="256"/>
      <c r="T328" s="257"/>
      <c r="AT328" s="258" t="s">
        <v>135</v>
      </c>
      <c r="AU328" s="258" t="s">
        <v>85</v>
      </c>
      <c r="AV328" s="13" t="s">
        <v>78</v>
      </c>
      <c r="AW328" s="13" t="s">
        <v>36</v>
      </c>
      <c r="AX328" s="13" t="s">
        <v>73</v>
      </c>
      <c r="AY328" s="258" t="s">
        <v>126</v>
      </c>
    </row>
    <row r="329" s="11" customFormat="1">
      <c r="B329" s="226"/>
      <c r="C329" s="227"/>
      <c r="D329" s="228" t="s">
        <v>135</v>
      </c>
      <c r="E329" s="229" t="s">
        <v>21</v>
      </c>
      <c r="F329" s="230" t="s">
        <v>189</v>
      </c>
      <c r="G329" s="227"/>
      <c r="H329" s="231">
        <v>12</v>
      </c>
      <c r="I329" s="232"/>
      <c r="J329" s="227"/>
      <c r="K329" s="227"/>
      <c r="L329" s="233"/>
      <c r="M329" s="234"/>
      <c r="N329" s="235"/>
      <c r="O329" s="235"/>
      <c r="P329" s="235"/>
      <c r="Q329" s="235"/>
      <c r="R329" s="235"/>
      <c r="S329" s="235"/>
      <c r="T329" s="236"/>
      <c r="AT329" s="237" t="s">
        <v>135</v>
      </c>
      <c r="AU329" s="237" t="s">
        <v>85</v>
      </c>
      <c r="AV329" s="11" t="s">
        <v>85</v>
      </c>
      <c r="AW329" s="11" t="s">
        <v>36</v>
      </c>
      <c r="AX329" s="11" t="s">
        <v>73</v>
      </c>
      <c r="AY329" s="237" t="s">
        <v>126</v>
      </c>
    </row>
    <row r="330" s="13" customFormat="1">
      <c r="B330" s="249"/>
      <c r="C330" s="250"/>
      <c r="D330" s="228" t="s">
        <v>135</v>
      </c>
      <c r="E330" s="251" t="s">
        <v>21</v>
      </c>
      <c r="F330" s="252" t="s">
        <v>556</v>
      </c>
      <c r="G330" s="250"/>
      <c r="H330" s="251" t="s">
        <v>21</v>
      </c>
      <c r="I330" s="253"/>
      <c r="J330" s="250"/>
      <c r="K330" s="250"/>
      <c r="L330" s="254"/>
      <c r="M330" s="255"/>
      <c r="N330" s="256"/>
      <c r="O330" s="256"/>
      <c r="P330" s="256"/>
      <c r="Q330" s="256"/>
      <c r="R330" s="256"/>
      <c r="S330" s="256"/>
      <c r="T330" s="257"/>
      <c r="AT330" s="258" t="s">
        <v>135</v>
      </c>
      <c r="AU330" s="258" t="s">
        <v>85</v>
      </c>
      <c r="AV330" s="13" t="s">
        <v>78</v>
      </c>
      <c r="AW330" s="13" t="s">
        <v>36</v>
      </c>
      <c r="AX330" s="13" t="s">
        <v>73</v>
      </c>
      <c r="AY330" s="258" t="s">
        <v>126</v>
      </c>
    </row>
    <row r="331" s="11" customFormat="1">
      <c r="B331" s="226"/>
      <c r="C331" s="227"/>
      <c r="D331" s="228" t="s">
        <v>135</v>
      </c>
      <c r="E331" s="229" t="s">
        <v>21</v>
      </c>
      <c r="F331" s="230" t="s">
        <v>557</v>
      </c>
      <c r="G331" s="227"/>
      <c r="H331" s="231">
        <v>36.200000000000003</v>
      </c>
      <c r="I331" s="232"/>
      <c r="J331" s="227"/>
      <c r="K331" s="227"/>
      <c r="L331" s="233"/>
      <c r="M331" s="234"/>
      <c r="N331" s="235"/>
      <c r="O331" s="235"/>
      <c r="P331" s="235"/>
      <c r="Q331" s="235"/>
      <c r="R331" s="235"/>
      <c r="S331" s="235"/>
      <c r="T331" s="236"/>
      <c r="AT331" s="237" t="s">
        <v>135</v>
      </c>
      <c r="AU331" s="237" t="s">
        <v>85</v>
      </c>
      <c r="AV331" s="11" t="s">
        <v>85</v>
      </c>
      <c r="AW331" s="11" t="s">
        <v>36</v>
      </c>
      <c r="AX331" s="11" t="s">
        <v>73</v>
      </c>
      <c r="AY331" s="237" t="s">
        <v>126</v>
      </c>
    </row>
    <row r="332" s="12" customFormat="1">
      <c r="B332" s="238"/>
      <c r="C332" s="239"/>
      <c r="D332" s="228" t="s">
        <v>135</v>
      </c>
      <c r="E332" s="240" t="s">
        <v>21</v>
      </c>
      <c r="F332" s="241" t="s">
        <v>155</v>
      </c>
      <c r="G332" s="239"/>
      <c r="H332" s="242">
        <v>72.400000000000006</v>
      </c>
      <c r="I332" s="243"/>
      <c r="J332" s="239"/>
      <c r="K332" s="239"/>
      <c r="L332" s="244"/>
      <c r="M332" s="245"/>
      <c r="N332" s="246"/>
      <c r="O332" s="246"/>
      <c r="P332" s="246"/>
      <c r="Q332" s="246"/>
      <c r="R332" s="246"/>
      <c r="S332" s="246"/>
      <c r="T332" s="247"/>
      <c r="AT332" s="248" t="s">
        <v>135</v>
      </c>
      <c r="AU332" s="248" t="s">
        <v>85</v>
      </c>
      <c r="AV332" s="12" t="s">
        <v>133</v>
      </c>
      <c r="AW332" s="12" t="s">
        <v>36</v>
      </c>
      <c r="AX332" s="12" t="s">
        <v>78</v>
      </c>
      <c r="AY332" s="248" t="s">
        <v>126</v>
      </c>
    </row>
    <row r="333" s="1" customFormat="1" ht="25.5" customHeight="1">
      <c r="B333" s="46"/>
      <c r="C333" s="259" t="s">
        <v>558</v>
      </c>
      <c r="D333" s="259" t="s">
        <v>235</v>
      </c>
      <c r="E333" s="260" t="s">
        <v>559</v>
      </c>
      <c r="F333" s="261" t="s">
        <v>560</v>
      </c>
      <c r="G333" s="262" t="s">
        <v>242</v>
      </c>
      <c r="H333" s="263">
        <v>12</v>
      </c>
      <c r="I333" s="264"/>
      <c r="J333" s="265">
        <f>ROUND(I333*H333,2)</f>
        <v>0</v>
      </c>
      <c r="K333" s="261" t="s">
        <v>132</v>
      </c>
      <c r="L333" s="266"/>
      <c r="M333" s="267" t="s">
        <v>21</v>
      </c>
      <c r="N333" s="268" t="s">
        <v>44</v>
      </c>
      <c r="O333" s="47"/>
      <c r="P333" s="223">
        <f>O333*H333</f>
        <v>0</v>
      </c>
      <c r="Q333" s="223">
        <v>0.0011100000000000001</v>
      </c>
      <c r="R333" s="223">
        <f>Q333*H333</f>
        <v>0.013320000000000002</v>
      </c>
      <c r="S333" s="223">
        <v>0</v>
      </c>
      <c r="T333" s="224">
        <f>S333*H333</f>
        <v>0</v>
      </c>
      <c r="AR333" s="24" t="s">
        <v>317</v>
      </c>
      <c r="AT333" s="24" t="s">
        <v>235</v>
      </c>
      <c r="AU333" s="24" t="s">
        <v>85</v>
      </c>
      <c r="AY333" s="24" t="s">
        <v>126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24" t="s">
        <v>78</v>
      </c>
      <c r="BK333" s="225">
        <f>ROUND(I333*H333,2)</f>
        <v>0</v>
      </c>
      <c r="BL333" s="24" t="s">
        <v>216</v>
      </c>
      <c r="BM333" s="24" t="s">
        <v>561</v>
      </c>
    </row>
    <row r="334" s="13" customFormat="1">
      <c r="B334" s="249"/>
      <c r="C334" s="250"/>
      <c r="D334" s="228" t="s">
        <v>135</v>
      </c>
      <c r="E334" s="251" t="s">
        <v>21</v>
      </c>
      <c r="F334" s="252" t="s">
        <v>555</v>
      </c>
      <c r="G334" s="250"/>
      <c r="H334" s="251" t="s">
        <v>21</v>
      </c>
      <c r="I334" s="253"/>
      <c r="J334" s="250"/>
      <c r="K334" s="250"/>
      <c r="L334" s="254"/>
      <c r="M334" s="255"/>
      <c r="N334" s="256"/>
      <c r="O334" s="256"/>
      <c r="P334" s="256"/>
      <c r="Q334" s="256"/>
      <c r="R334" s="256"/>
      <c r="S334" s="256"/>
      <c r="T334" s="257"/>
      <c r="AT334" s="258" t="s">
        <v>135</v>
      </c>
      <c r="AU334" s="258" t="s">
        <v>85</v>
      </c>
      <c r="AV334" s="13" t="s">
        <v>78</v>
      </c>
      <c r="AW334" s="13" t="s">
        <v>36</v>
      </c>
      <c r="AX334" s="13" t="s">
        <v>73</v>
      </c>
      <c r="AY334" s="258" t="s">
        <v>126</v>
      </c>
    </row>
    <row r="335" s="11" customFormat="1">
      <c r="B335" s="226"/>
      <c r="C335" s="227"/>
      <c r="D335" s="228" t="s">
        <v>135</v>
      </c>
      <c r="E335" s="229" t="s">
        <v>21</v>
      </c>
      <c r="F335" s="230" t="s">
        <v>189</v>
      </c>
      <c r="G335" s="227"/>
      <c r="H335" s="231">
        <v>12</v>
      </c>
      <c r="I335" s="232"/>
      <c r="J335" s="227"/>
      <c r="K335" s="227"/>
      <c r="L335" s="233"/>
      <c r="M335" s="234"/>
      <c r="N335" s="235"/>
      <c r="O335" s="235"/>
      <c r="P335" s="235"/>
      <c r="Q335" s="235"/>
      <c r="R335" s="235"/>
      <c r="S335" s="235"/>
      <c r="T335" s="236"/>
      <c r="AT335" s="237" t="s">
        <v>135</v>
      </c>
      <c r="AU335" s="237" t="s">
        <v>85</v>
      </c>
      <c r="AV335" s="11" t="s">
        <v>85</v>
      </c>
      <c r="AW335" s="11" t="s">
        <v>36</v>
      </c>
      <c r="AX335" s="11" t="s">
        <v>78</v>
      </c>
      <c r="AY335" s="237" t="s">
        <v>126</v>
      </c>
    </row>
    <row r="336" s="1" customFormat="1" ht="25.5" customHeight="1">
      <c r="B336" s="46"/>
      <c r="C336" s="259" t="s">
        <v>562</v>
      </c>
      <c r="D336" s="259" t="s">
        <v>235</v>
      </c>
      <c r="E336" s="260" t="s">
        <v>563</v>
      </c>
      <c r="F336" s="261" t="s">
        <v>564</v>
      </c>
      <c r="G336" s="262" t="s">
        <v>242</v>
      </c>
      <c r="H336" s="263">
        <v>12</v>
      </c>
      <c r="I336" s="264"/>
      <c r="J336" s="265">
        <f>ROUND(I336*H336,2)</f>
        <v>0</v>
      </c>
      <c r="K336" s="261" t="s">
        <v>132</v>
      </c>
      <c r="L336" s="266"/>
      <c r="M336" s="267" t="s">
        <v>21</v>
      </c>
      <c r="N336" s="268" t="s">
        <v>44</v>
      </c>
      <c r="O336" s="47"/>
      <c r="P336" s="223">
        <f>O336*H336</f>
        <v>0</v>
      </c>
      <c r="Q336" s="223">
        <v>0.00040000000000000002</v>
      </c>
      <c r="R336" s="223">
        <f>Q336*H336</f>
        <v>0.0048000000000000004</v>
      </c>
      <c r="S336" s="223">
        <v>0</v>
      </c>
      <c r="T336" s="224">
        <f>S336*H336</f>
        <v>0</v>
      </c>
      <c r="AR336" s="24" t="s">
        <v>317</v>
      </c>
      <c r="AT336" s="24" t="s">
        <v>235</v>
      </c>
      <c r="AU336" s="24" t="s">
        <v>85</v>
      </c>
      <c r="AY336" s="24" t="s">
        <v>126</v>
      </c>
      <c r="BE336" s="225">
        <f>IF(N336="základní",J336,0)</f>
        <v>0</v>
      </c>
      <c r="BF336" s="225">
        <f>IF(N336="snížená",J336,0)</f>
        <v>0</v>
      </c>
      <c r="BG336" s="225">
        <f>IF(N336="zákl. přenesená",J336,0)</f>
        <v>0</v>
      </c>
      <c r="BH336" s="225">
        <f>IF(N336="sníž. přenesená",J336,0)</f>
        <v>0</v>
      </c>
      <c r="BI336" s="225">
        <f>IF(N336="nulová",J336,0)</f>
        <v>0</v>
      </c>
      <c r="BJ336" s="24" t="s">
        <v>78</v>
      </c>
      <c r="BK336" s="225">
        <f>ROUND(I336*H336,2)</f>
        <v>0</v>
      </c>
      <c r="BL336" s="24" t="s">
        <v>216</v>
      </c>
      <c r="BM336" s="24" t="s">
        <v>565</v>
      </c>
    </row>
    <row r="337" s="13" customFormat="1">
      <c r="B337" s="249"/>
      <c r="C337" s="250"/>
      <c r="D337" s="228" t="s">
        <v>135</v>
      </c>
      <c r="E337" s="251" t="s">
        <v>21</v>
      </c>
      <c r="F337" s="252" t="s">
        <v>554</v>
      </c>
      <c r="G337" s="250"/>
      <c r="H337" s="251" t="s">
        <v>21</v>
      </c>
      <c r="I337" s="253"/>
      <c r="J337" s="250"/>
      <c r="K337" s="250"/>
      <c r="L337" s="254"/>
      <c r="M337" s="255"/>
      <c r="N337" s="256"/>
      <c r="O337" s="256"/>
      <c r="P337" s="256"/>
      <c r="Q337" s="256"/>
      <c r="R337" s="256"/>
      <c r="S337" s="256"/>
      <c r="T337" s="257"/>
      <c r="AT337" s="258" t="s">
        <v>135</v>
      </c>
      <c r="AU337" s="258" t="s">
        <v>85</v>
      </c>
      <c r="AV337" s="13" t="s">
        <v>78</v>
      </c>
      <c r="AW337" s="13" t="s">
        <v>36</v>
      </c>
      <c r="AX337" s="13" t="s">
        <v>73</v>
      </c>
      <c r="AY337" s="258" t="s">
        <v>126</v>
      </c>
    </row>
    <row r="338" s="11" customFormat="1">
      <c r="B338" s="226"/>
      <c r="C338" s="227"/>
      <c r="D338" s="228" t="s">
        <v>135</v>
      </c>
      <c r="E338" s="229" t="s">
        <v>21</v>
      </c>
      <c r="F338" s="230" t="s">
        <v>189</v>
      </c>
      <c r="G338" s="227"/>
      <c r="H338" s="231">
        <v>12</v>
      </c>
      <c r="I338" s="232"/>
      <c r="J338" s="227"/>
      <c r="K338" s="227"/>
      <c r="L338" s="233"/>
      <c r="M338" s="234"/>
      <c r="N338" s="235"/>
      <c r="O338" s="235"/>
      <c r="P338" s="235"/>
      <c r="Q338" s="235"/>
      <c r="R338" s="235"/>
      <c r="S338" s="235"/>
      <c r="T338" s="236"/>
      <c r="AT338" s="237" t="s">
        <v>135</v>
      </c>
      <c r="AU338" s="237" t="s">
        <v>85</v>
      </c>
      <c r="AV338" s="11" t="s">
        <v>85</v>
      </c>
      <c r="AW338" s="11" t="s">
        <v>36</v>
      </c>
      <c r="AX338" s="11" t="s">
        <v>78</v>
      </c>
      <c r="AY338" s="237" t="s">
        <v>126</v>
      </c>
    </row>
    <row r="339" s="1" customFormat="1" ht="25.5" customHeight="1">
      <c r="B339" s="46"/>
      <c r="C339" s="259" t="s">
        <v>566</v>
      </c>
      <c r="D339" s="259" t="s">
        <v>235</v>
      </c>
      <c r="E339" s="260" t="s">
        <v>567</v>
      </c>
      <c r="F339" s="261" t="s">
        <v>568</v>
      </c>
      <c r="G339" s="262" t="s">
        <v>242</v>
      </c>
      <c r="H339" s="263">
        <v>36.200000000000003</v>
      </c>
      <c r="I339" s="264"/>
      <c r="J339" s="265">
        <f>ROUND(I339*H339,2)</f>
        <v>0</v>
      </c>
      <c r="K339" s="261" t="s">
        <v>132</v>
      </c>
      <c r="L339" s="266"/>
      <c r="M339" s="267" t="s">
        <v>21</v>
      </c>
      <c r="N339" s="268" t="s">
        <v>44</v>
      </c>
      <c r="O339" s="47"/>
      <c r="P339" s="223">
        <f>O339*H339</f>
        <v>0</v>
      </c>
      <c r="Q339" s="223">
        <v>0.00055999999999999995</v>
      </c>
      <c r="R339" s="223">
        <f>Q339*H339</f>
        <v>0.020271999999999998</v>
      </c>
      <c r="S339" s="223">
        <v>0</v>
      </c>
      <c r="T339" s="224">
        <f>S339*H339</f>
        <v>0</v>
      </c>
      <c r="AR339" s="24" t="s">
        <v>317</v>
      </c>
      <c r="AT339" s="24" t="s">
        <v>235</v>
      </c>
      <c r="AU339" s="24" t="s">
        <v>85</v>
      </c>
      <c r="AY339" s="24" t="s">
        <v>126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24" t="s">
        <v>78</v>
      </c>
      <c r="BK339" s="225">
        <f>ROUND(I339*H339,2)</f>
        <v>0</v>
      </c>
      <c r="BL339" s="24" t="s">
        <v>216</v>
      </c>
      <c r="BM339" s="24" t="s">
        <v>569</v>
      </c>
    </row>
    <row r="340" s="13" customFormat="1">
      <c r="B340" s="249"/>
      <c r="C340" s="250"/>
      <c r="D340" s="228" t="s">
        <v>135</v>
      </c>
      <c r="E340" s="251" t="s">
        <v>21</v>
      </c>
      <c r="F340" s="252" t="s">
        <v>556</v>
      </c>
      <c r="G340" s="250"/>
      <c r="H340" s="251" t="s">
        <v>21</v>
      </c>
      <c r="I340" s="253"/>
      <c r="J340" s="250"/>
      <c r="K340" s="250"/>
      <c r="L340" s="254"/>
      <c r="M340" s="255"/>
      <c r="N340" s="256"/>
      <c r="O340" s="256"/>
      <c r="P340" s="256"/>
      <c r="Q340" s="256"/>
      <c r="R340" s="256"/>
      <c r="S340" s="256"/>
      <c r="T340" s="257"/>
      <c r="AT340" s="258" t="s">
        <v>135</v>
      </c>
      <c r="AU340" s="258" t="s">
        <v>85</v>
      </c>
      <c r="AV340" s="13" t="s">
        <v>78</v>
      </c>
      <c r="AW340" s="13" t="s">
        <v>36</v>
      </c>
      <c r="AX340" s="13" t="s">
        <v>73</v>
      </c>
      <c r="AY340" s="258" t="s">
        <v>126</v>
      </c>
    </row>
    <row r="341" s="11" customFormat="1">
      <c r="B341" s="226"/>
      <c r="C341" s="227"/>
      <c r="D341" s="228" t="s">
        <v>135</v>
      </c>
      <c r="E341" s="229" t="s">
        <v>21</v>
      </c>
      <c r="F341" s="230" t="s">
        <v>557</v>
      </c>
      <c r="G341" s="227"/>
      <c r="H341" s="231">
        <v>36.200000000000003</v>
      </c>
      <c r="I341" s="232"/>
      <c r="J341" s="227"/>
      <c r="K341" s="227"/>
      <c r="L341" s="233"/>
      <c r="M341" s="234"/>
      <c r="N341" s="235"/>
      <c r="O341" s="235"/>
      <c r="P341" s="235"/>
      <c r="Q341" s="235"/>
      <c r="R341" s="235"/>
      <c r="S341" s="235"/>
      <c r="T341" s="236"/>
      <c r="AT341" s="237" t="s">
        <v>135</v>
      </c>
      <c r="AU341" s="237" t="s">
        <v>85</v>
      </c>
      <c r="AV341" s="11" t="s">
        <v>85</v>
      </c>
      <c r="AW341" s="11" t="s">
        <v>36</v>
      </c>
      <c r="AX341" s="11" t="s">
        <v>78</v>
      </c>
      <c r="AY341" s="237" t="s">
        <v>126</v>
      </c>
    </row>
    <row r="342" s="1" customFormat="1" ht="25.5" customHeight="1">
      <c r="B342" s="46"/>
      <c r="C342" s="259" t="s">
        <v>570</v>
      </c>
      <c r="D342" s="259" t="s">
        <v>235</v>
      </c>
      <c r="E342" s="260" t="s">
        <v>571</v>
      </c>
      <c r="F342" s="261" t="s">
        <v>572</v>
      </c>
      <c r="G342" s="262" t="s">
        <v>242</v>
      </c>
      <c r="H342" s="263">
        <v>12.199999999999999</v>
      </c>
      <c r="I342" s="264"/>
      <c r="J342" s="265">
        <f>ROUND(I342*H342,2)</f>
        <v>0</v>
      </c>
      <c r="K342" s="261" t="s">
        <v>132</v>
      </c>
      <c r="L342" s="266"/>
      <c r="M342" s="267" t="s">
        <v>21</v>
      </c>
      <c r="N342" s="268" t="s">
        <v>44</v>
      </c>
      <c r="O342" s="47"/>
      <c r="P342" s="223">
        <f>O342*H342</f>
        <v>0</v>
      </c>
      <c r="Q342" s="223">
        <v>0.00139</v>
      </c>
      <c r="R342" s="223">
        <f>Q342*H342</f>
        <v>0.016957999999999997</v>
      </c>
      <c r="S342" s="223">
        <v>0</v>
      </c>
      <c r="T342" s="224">
        <f>S342*H342</f>
        <v>0</v>
      </c>
      <c r="AR342" s="24" t="s">
        <v>317</v>
      </c>
      <c r="AT342" s="24" t="s">
        <v>235</v>
      </c>
      <c r="AU342" s="24" t="s">
        <v>85</v>
      </c>
      <c r="AY342" s="24" t="s">
        <v>126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24" t="s">
        <v>78</v>
      </c>
      <c r="BK342" s="225">
        <f>ROUND(I342*H342,2)</f>
        <v>0</v>
      </c>
      <c r="BL342" s="24" t="s">
        <v>216</v>
      </c>
      <c r="BM342" s="24" t="s">
        <v>573</v>
      </c>
    </row>
    <row r="343" s="13" customFormat="1">
      <c r="B343" s="249"/>
      <c r="C343" s="250"/>
      <c r="D343" s="228" t="s">
        <v>135</v>
      </c>
      <c r="E343" s="251" t="s">
        <v>21</v>
      </c>
      <c r="F343" s="252" t="s">
        <v>552</v>
      </c>
      <c r="G343" s="250"/>
      <c r="H343" s="251" t="s">
        <v>21</v>
      </c>
      <c r="I343" s="253"/>
      <c r="J343" s="250"/>
      <c r="K343" s="250"/>
      <c r="L343" s="254"/>
      <c r="M343" s="255"/>
      <c r="N343" s="256"/>
      <c r="O343" s="256"/>
      <c r="P343" s="256"/>
      <c r="Q343" s="256"/>
      <c r="R343" s="256"/>
      <c r="S343" s="256"/>
      <c r="T343" s="257"/>
      <c r="AT343" s="258" t="s">
        <v>135</v>
      </c>
      <c r="AU343" s="258" t="s">
        <v>85</v>
      </c>
      <c r="AV343" s="13" t="s">
        <v>78</v>
      </c>
      <c r="AW343" s="13" t="s">
        <v>36</v>
      </c>
      <c r="AX343" s="13" t="s">
        <v>73</v>
      </c>
      <c r="AY343" s="258" t="s">
        <v>126</v>
      </c>
    </row>
    <row r="344" s="11" customFormat="1">
      <c r="B344" s="226"/>
      <c r="C344" s="227"/>
      <c r="D344" s="228" t="s">
        <v>135</v>
      </c>
      <c r="E344" s="229" t="s">
        <v>21</v>
      </c>
      <c r="F344" s="230" t="s">
        <v>553</v>
      </c>
      <c r="G344" s="227"/>
      <c r="H344" s="231">
        <v>12.199999999999999</v>
      </c>
      <c r="I344" s="232"/>
      <c r="J344" s="227"/>
      <c r="K344" s="227"/>
      <c r="L344" s="233"/>
      <c r="M344" s="234"/>
      <c r="N344" s="235"/>
      <c r="O344" s="235"/>
      <c r="P344" s="235"/>
      <c r="Q344" s="235"/>
      <c r="R344" s="235"/>
      <c r="S344" s="235"/>
      <c r="T344" s="236"/>
      <c r="AT344" s="237" t="s">
        <v>135</v>
      </c>
      <c r="AU344" s="237" t="s">
        <v>85</v>
      </c>
      <c r="AV344" s="11" t="s">
        <v>85</v>
      </c>
      <c r="AW344" s="11" t="s">
        <v>36</v>
      </c>
      <c r="AX344" s="11" t="s">
        <v>78</v>
      </c>
      <c r="AY344" s="237" t="s">
        <v>126</v>
      </c>
    </row>
    <row r="345" s="1" customFormat="1" ht="16.5" customHeight="1">
      <c r="B345" s="46"/>
      <c r="C345" s="214" t="s">
        <v>574</v>
      </c>
      <c r="D345" s="214" t="s">
        <v>128</v>
      </c>
      <c r="E345" s="215" t="s">
        <v>575</v>
      </c>
      <c r="F345" s="216" t="s">
        <v>576</v>
      </c>
      <c r="G345" s="217" t="s">
        <v>176</v>
      </c>
      <c r="H345" s="218">
        <v>80.599999999999994</v>
      </c>
      <c r="I345" s="219"/>
      <c r="J345" s="220">
        <f>ROUND(I345*H345,2)</f>
        <v>0</v>
      </c>
      <c r="K345" s="216" t="s">
        <v>132</v>
      </c>
      <c r="L345" s="72"/>
      <c r="M345" s="221" t="s">
        <v>21</v>
      </c>
      <c r="N345" s="222" t="s">
        <v>44</v>
      </c>
      <c r="O345" s="47"/>
      <c r="P345" s="223">
        <f>O345*H345</f>
        <v>0</v>
      </c>
      <c r="Q345" s="223">
        <v>0</v>
      </c>
      <c r="R345" s="223">
        <f>Q345*H345</f>
        <v>0</v>
      </c>
      <c r="S345" s="223">
        <v>0</v>
      </c>
      <c r="T345" s="224">
        <f>S345*H345</f>
        <v>0</v>
      </c>
      <c r="AR345" s="24" t="s">
        <v>216</v>
      </c>
      <c r="AT345" s="24" t="s">
        <v>128</v>
      </c>
      <c r="AU345" s="24" t="s">
        <v>85</v>
      </c>
      <c r="AY345" s="24" t="s">
        <v>126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24" t="s">
        <v>78</v>
      </c>
      <c r="BK345" s="225">
        <f>ROUND(I345*H345,2)</f>
        <v>0</v>
      </c>
      <c r="BL345" s="24" t="s">
        <v>216</v>
      </c>
      <c r="BM345" s="24" t="s">
        <v>577</v>
      </c>
    </row>
    <row r="346" s="13" customFormat="1">
      <c r="B346" s="249"/>
      <c r="C346" s="250"/>
      <c r="D346" s="228" t="s">
        <v>135</v>
      </c>
      <c r="E346" s="251" t="s">
        <v>21</v>
      </c>
      <c r="F346" s="252" t="s">
        <v>214</v>
      </c>
      <c r="G346" s="250"/>
      <c r="H346" s="251" t="s">
        <v>21</v>
      </c>
      <c r="I346" s="253"/>
      <c r="J346" s="250"/>
      <c r="K346" s="250"/>
      <c r="L346" s="254"/>
      <c r="M346" s="255"/>
      <c r="N346" s="256"/>
      <c r="O346" s="256"/>
      <c r="P346" s="256"/>
      <c r="Q346" s="256"/>
      <c r="R346" s="256"/>
      <c r="S346" s="256"/>
      <c r="T346" s="257"/>
      <c r="AT346" s="258" t="s">
        <v>135</v>
      </c>
      <c r="AU346" s="258" t="s">
        <v>85</v>
      </c>
      <c r="AV346" s="13" t="s">
        <v>78</v>
      </c>
      <c r="AW346" s="13" t="s">
        <v>36</v>
      </c>
      <c r="AX346" s="13" t="s">
        <v>73</v>
      </c>
      <c r="AY346" s="258" t="s">
        <v>126</v>
      </c>
    </row>
    <row r="347" s="11" customFormat="1">
      <c r="B347" s="226"/>
      <c r="C347" s="227"/>
      <c r="D347" s="228" t="s">
        <v>135</v>
      </c>
      <c r="E347" s="229" t="s">
        <v>21</v>
      </c>
      <c r="F347" s="230" t="s">
        <v>540</v>
      </c>
      <c r="G347" s="227"/>
      <c r="H347" s="231">
        <v>80.599999999999994</v>
      </c>
      <c r="I347" s="232"/>
      <c r="J347" s="227"/>
      <c r="K347" s="227"/>
      <c r="L347" s="233"/>
      <c r="M347" s="234"/>
      <c r="N347" s="235"/>
      <c r="O347" s="235"/>
      <c r="P347" s="235"/>
      <c r="Q347" s="235"/>
      <c r="R347" s="235"/>
      <c r="S347" s="235"/>
      <c r="T347" s="236"/>
      <c r="AT347" s="237" t="s">
        <v>135</v>
      </c>
      <c r="AU347" s="237" t="s">
        <v>85</v>
      </c>
      <c r="AV347" s="11" t="s">
        <v>85</v>
      </c>
      <c r="AW347" s="11" t="s">
        <v>36</v>
      </c>
      <c r="AX347" s="11" t="s">
        <v>78</v>
      </c>
      <c r="AY347" s="237" t="s">
        <v>126</v>
      </c>
    </row>
    <row r="348" s="1" customFormat="1" ht="16.5" customHeight="1">
      <c r="B348" s="46"/>
      <c r="C348" s="259" t="s">
        <v>578</v>
      </c>
      <c r="D348" s="259" t="s">
        <v>235</v>
      </c>
      <c r="E348" s="260" t="s">
        <v>579</v>
      </c>
      <c r="F348" s="261" t="s">
        <v>580</v>
      </c>
      <c r="G348" s="262" t="s">
        <v>176</v>
      </c>
      <c r="H348" s="263">
        <v>92.689999999999998</v>
      </c>
      <c r="I348" s="264"/>
      <c r="J348" s="265">
        <f>ROUND(I348*H348,2)</f>
        <v>0</v>
      </c>
      <c r="K348" s="261" t="s">
        <v>132</v>
      </c>
      <c r="L348" s="266"/>
      <c r="M348" s="267" t="s">
        <v>21</v>
      </c>
      <c r="N348" s="268" t="s">
        <v>44</v>
      </c>
      <c r="O348" s="47"/>
      <c r="P348" s="223">
        <f>O348*H348</f>
        <v>0</v>
      </c>
      <c r="Q348" s="223">
        <v>0.00029999999999999997</v>
      </c>
      <c r="R348" s="223">
        <f>Q348*H348</f>
        <v>0.027806999999999998</v>
      </c>
      <c r="S348" s="223">
        <v>0</v>
      </c>
      <c r="T348" s="224">
        <f>S348*H348</f>
        <v>0</v>
      </c>
      <c r="AR348" s="24" t="s">
        <v>317</v>
      </c>
      <c r="AT348" s="24" t="s">
        <v>235</v>
      </c>
      <c r="AU348" s="24" t="s">
        <v>85</v>
      </c>
      <c r="AY348" s="24" t="s">
        <v>126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24" t="s">
        <v>78</v>
      </c>
      <c r="BK348" s="225">
        <f>ROUND(I348*H348,2)</f>
        <v>0</v>
      </c>
      <c r="BL348" s="24" t="s">
        <v>216</v>
      </c>
      <c r="BM348" s="24" t="s">
        <v>581</v>
      </c>
    </row>
    <row r="349" s="11" customFormat="1">
      <c r="B349" s="226"/>
      <c r="C349" s="227"/>
      <c r="D349" s="228" t="s">
        <v>135</v>
      </c>
      <c r="E349" s="227"/>
      <c r="F349" s="230" t="s">
        <v>547</v>
      </c>
      <c r="G349" s="227"/>
      <c r="H349" s="231">
        <v>92.689999999999998</v>
      </c>
      <c r="I349" s="232"/>
      <c r="J349" s="227"/>
      <c r="K349" s="227"/>
      <c r="L349" s="233"/>
      <c r="M349" s="234"/>
      <c r="N349" s="235"/>
      <c r="O349" s="235"/>
      <c r="P349" s="235"/>
      <c r="Q349" s="235"/>
      <c r="R349" s="235"/>
      <c r="S349" s="235"/>
      <c r="T349" s="236"/>
      <c r="AT349" s="237" t="s">
        <v>135</v>
      </c>
      <c r="AU349" s="237" t="s">
        <v>85</v>
      </c>
      <c r="AV349" s="11" t="s">
        <v>85</v>
      </c>
      <c r="AW349" s="11" t="s">
        <v>6</v>
      </c>
      <c r="AX349" s="11" t="s">
        <v>78</v>
      </c>
      <c r="AY349" s="237" t="s">
        <v>126</v>
      </c>
    </row>
    <row r="350" s="1" customFormat="1" ht="16.5" customHeight="1">
      <c r="B350" s="46"/>
      <c r="C350" s="214" t="s">
        <v>582</v>
      </c>
      <c r="D350" s="214" t="s">
        <v>128</v>
      </c>
      <c r="E350" s="215" t="s">
        <v>583</v>
      </c>
      <c r="F350" s="216" t="s">
        <v>584</v>
      </c>
      <c r="G350" s="217" t="s">
        <v>164</v>
      </c>
      <c r="H350" s="218">
        <v>0.78800000000000003</v>
      </c>
      <c r="I350" s="219"/>
      <c r="J350" s="220">
        <f>ROUND(I350*H350,2)</f>
        <v>0</v>
      </c>
      <c r="K350" s="216" t="s">
        <v>132</v>
      </c>
      <c r="L350" s="72"/>
      <c r="M350" s="221" t="s">
        <v>21</v>
      </c>
      <c r="N350" s="222" t="s">
        <v>44</v>
      </c>
      <c r="O350" s="47"/>
      <c r="P350" s="223">
        <f>O350*H350</f>
        <v>0</v>
      </c>
      <c r="Q350" s="223">
        <v>0</v>
      </c>
      <c r="R350" s="223">
        <f>Q350*H350</f>
        <v>0</v>
      </c>
      <c r="S350" s="223">
        <v>0</v>
      </c>
      <c r="T350" s="224">
        <f>S350*H350</f>
        <v>0</v>
      </c>
      <c r="AR350" s="24" t="s">
        <v>216</v>
      </c>
      <c r="AT350" s="24" t="s">
        <v>128</v>
      </c>
      <c r="AU350" s="24" t="s">
        <v>85</v>
      </c>
      <c r="AY350" s="24" t="s">
        <v>126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24" t="s">
        <v>78</v>
      </c>
      <c r="BK350" s="225">
        <f>ROUND(I350*H350,2)</f>
        <v>0</v>
      </c>
      <c r="BL350" s="24" t="s">
        <v>216</v>
      </c>
      <c r="BM350" s="24" t="s">
        <v>585</v>
      </c>
    </row>
    <row r="351" s="10" customFormat="1" ht="29.88" customHeight="1">
      <c r="B351" s="198"/>
      <c r="C351" s="199"/>
      <c r="D351" s="200" t="s">
        <v>72</v>
      </c>
      <c r="E351" s="212" t="s">
        <v>586</v>
      </c>
      <c r="F351" s="212" t="s">
        <v>587</v>
      </c>
      <c r="G351" s="199"/>
      <c r="H351" s="199"/>
      <c r="I351" s="202"/>
      <c r="J351" s="213">
        <f>BK351</f>
        <v>0</v>
      </c>
      <c r="K351" s="199"/>
      <c r="L351" s="204"/>
      <c r="M351" s="205"/>
      <c r="N351" s="206"/>
      <c r="O351" s="206"/>
      <c r="P351" s="207">
        <f>SUM(P352:P366)</f>
        <v>0</v>
      </c>
      <c r="Q351" s="206"/>
      <c r="R351" s="207">
        <f>SUM(R352:R366)</f>
        <v>0.47384160000000003</v>
      </c>
      <c r="S351" s="206"/>
      <c r="T351" s="208">
        <f>SUM(T352:T366)</f>
        <v>0</v>
      </c>
      <c r="AR351" s="209" t="s">
        <v>85</v>
      </c>
      <c r="AT351" s="210" t="s">
        <v>72</v>
      </c>
      <c r="AU351" s="210" t="s">
        <v>78</v>
      </c>
      <c r="AY351" s="209" t="s">
        <v>126</v>
      </c>
      <c r="BK351" s="211">
        <f>SUM(BK352:BK366)</f>
        <v>0</v>
      </c>
    </row>
    <row r="352" s="1" customFormat="1" ht="25.5" customHeight="1">
      <c r="B352" s="46"/>
      <c r="C352" s="214" t="s">
        <v>588</v>
      </c>
      <c r="D352" s="214" t="s">
        <v>128</v>
      </c>
      <c r="E352" s="215" t="s">
        <v>589</v>
      </c>
      <c r="F352" s="216" t="s">
        <v>590</v>
      </c>
      <c r="G352" s="217" t="s">
        <v>176</v>
      </c>
      <c r="H352" s="218">
        <v>26.399999999999999</v>
      </c>
      <c r="I352" s="219"/>
      <c r="J352" s="220">
        <f>ROUND(I352*H352,2)</f>
        <v>0</v>
      </c>
      <c r="K352" s="216" t="s">
        <v>132</v>
      </c>
      <c r="L352" s="72"/>
      <c r="M352" s="221" t="s">
        <v>21</v>
      </c>
      <c r="N352" s="222" t="s">
        <v>44</v>
      </c>
      <c r="O352" s="47"/>
      <c r="P352" s="223">
        <f>O352*H352</f>
        <v>0</v>
      </c>
      <c r="Q352" s="223">
        <v>0.00029999999999999997</v>
      </c>
      <c r="R352" s="223">
        <f>Q352*H352</f>
        <v>0.0079199999999999982</v>
      </c>
      <c r="S352" s="223">
        <v>0</v>
      </c>
      <c r="T352" s="224">
        <f>S352*H352</f>
        <v>0</v>
      </c>
      <c r="AR352" s="24" t="s">
        <v>216</v>
      </c>
      <c r="AT352" s="24" t="s">
        <v>128</v>
      </c>
      <c r="AU352" s="24" t="s">
        <v>85</v>
      </c>
      <c r="AY352" s="24" t="s">
        <v>126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24" t="s">
        <v>78</v>
      </c>
      <c r="BK352" s="225">
        <f>ROUND(I352*H352,2)</f>
        <v>0</v>
      </c>
      <c r="BL352" s="24" t="s">
        <v>216</v>
      </c>
      <c r="BM352" s="24" t="s">
        <v>591</v>
      </c>
    </row>
    <row r="353" s="13" customFormat="1">
      <c r="B353" s="249"/>
      <c r="C353" s="250"/>
      <c r="D353" s="228" t="s">
        <v>135</v>
      </c>
      <c r="E353" s="251" t="s">
        <v>21</v>
      </c>
      <c r="F353" s="252" t="s">
        <v>592</v>
      </c>
      <c r="G353" s="250"/>
      <c r="H353" s="251" t="s">
        <v>21</v>
      </c>
      <c r="I353" s="253"/>
      <c r="J353" s="250"/>
      <c r="K353" s="250"/>
      <c r="L353" s="254"/>
      <c r="M353" s="255"/>
      <c r="N353" s="256"/>
      <c r="O353" s="256"/>
      <c r="P353" s="256"/>
      <c r="Q353" s="256"/>
      <c r="R353" s="256"/>
      <c r="S353" s="256"/>
      <c r="T353" s="257"/>
      <c r="AT353" s="258" t="s">
        <v>135</v>
      </c>
      <c r="AU353" s="258" t="s">
        <v>85</v>
      </c>
      <c r="AV353" s="13" t="s">
        <v>78</v>
      </c>
      <c r="AW353" s="13" t="s">
        <v>36</v>
      </c>
      <c r="AX353" s="13" t="s">
        <v>73</v>
      </c>
      <c r="AY353" s="258" t="s">
        <v>126</v>
      </c>
    </row>
    <row r="354" s="11" customFormat="1">
      <c r="B354" s="226"/>
      <c r="C354" s="227"/>
      <c r="D354" s="228" t="s">
        <v>135</v>
      </c>
      <c r="E354" s="229" t="s">
        <v>21</v>
      </c>
      <c r="F354" s="230" t="s">
        <v>593</v>
      </c>
      <c r="G354" s="227"/>
      <c r="H354" s="231">
        <v>26.399999999999999</v>
      </c>
      <c r="I354" s="232"/>
      <c r="J354" s="227"/>
      <c r="K354" s="227"/>
      <c r="L354" s="233"/>
      <c r="M354" s="234"/>
      <c r="N354" s="235"/>
      <c r="O354" s="235"/>
      <c r="P354" s="235"/>
      <c r="Q354" s="235"/>
      <c r="R354" s="235"/>
      <c r="S354" s="235"/>
      <c r="T354" s="236"/>
      <c r="AT354" s="237" t="s">
        <v>135</v>
      </c>
      <c r="AU354" s="237" t="s">
        <v>85</v>
      </c>
      <c r="AV354" s="11" t="s">
        <v>85</v>
      </c>
      <c r="AW354" s="11" t="s">
        <v>36</v>
      </c>
      <c r="AX354" s="11" t="s">
        <v>78</v>
      </c>
      <c r="AY354" s="237" t="s">
        <v>126</v>
      </c>
    </row>
    <row r="355" s="1" customFormat="1" ht="16.5" customHeight="1">
      <c r="B355" s="46"/>
      <c r="C355" s="259" t="s">
        <v>594</v>
      </c>
      <c r="D355" s="259" t="s">
        <v>235</v>
      </c>
      <c r="E355" s="260" t="s">
        <v>595</v>
      </c>
      <c r="F355" s="261" t="s">
        <v>596</v>
      </c>
      <c r="G355" s="262" t="s">
        <v>176</v>
      </c>
      <c r="H355" s="263">
        <v>26.928000000000001</v>
      </c>
      <c r="I355" s="264"/>
      <c r="J355" s="265">
        <f>ROUND(I355*H355,2)</f>
        <v>0</v>
      </c>
      <c r="K355" s="261" t="s">
        <v>132</v>
      </c>
      <c r="L355" s="266"/>
      <c r="M355" s="267" t="s">
        <v>21</v>
      </c>
      <c r="N355" s="268" t="s">
        <v>44</v>
      </c>
      <c r="O355" s="47"/>
      <c r="P355" s="223">
        <f>O355*H355</f>
        <v>0</v>
      </c>
      <c r="Q355" s="223">
        <v>0.0041999999999999997</v>
      </c>
      <c r="R355" s="223">
        <f>Q355*H355</f>
        <v>0.11309759999999999</v>
      </c>
      <c r="S355" s="223">
        <v>0</v>
      </c>
      <c r="T355" s="224">
        <f>S355*H355</f>
        <v>0</v>
      </c>
      <c r="AR355" s="24" t="s">
        <v>317</v>
      </c>
      <c r="AT355" s="24" t="s">
        <v>235</v>
      </c>
      <c r="AU355" s="24" t="s">
        <v>85</v>
      </c>
      <c r="AY355" s="24" t="s">
        <v>126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24" t="s">
        <v>78</v>
      </c>
      <c r="BK355" s="225">
        <f>ROUND(I355*H355,2)</f>
        <v>0</v>
      </c>
      <c r="BL355" s="24" t="s">
        <v>216</v>
      </c>
      <c r="BM355" s="24" t="s">
        <v>597</v>
      </c>
    </row>
    <row r="356" s="11" customFormat="1">
      <c r="B356" s="226"/>
      <c r="C356" s="227"/>
      <c r="D356" s="228" t="s">
        <v>135</v>
      </c>
      <c r="E356" s="227"/>
      <c r="F356" s="230" t="s">
        <v>598</v>
      </c>
      <c r="G356" s="227"/>
      <c r="H356" s="231">
        <v>26.928000000000001</v>
      </c>
      <c r="I356" s="232"/>
      <c r="J356" s="227"/>
      <c r="K356" s="227"/>
      <c r="L356" s="233"/>
      <c r="M356" s="234"/>
      <c r="N356" s="235"/>
      <c r="O356" s="235"/>
      <c r="P356" s="235"/>
      <c r="Q356" s="235"/>
      <c r="R356" s="235"/>
      <c r="S356" s="235"/>
      <c r="T356" s="236"/>
      <c r="AT356" s="237" t="s">
        <v>135</v>
      </c>
      <c r="AU356" s="237" t="s">
        <v>85</v>
      </c>
      <c r="AV356" s="11" t="s">
        <v>85</v>
      </c>
      <c r="AW356" s="11" t="s">
        <v>6</v>
      </c>
      <c r="AX356" s="11" t="s">
        <v>78</v>
      </c>
      <c r="AY356" s="237" t="s">
        <v>126</v>
      </c>
    </row>
    <row r="357" s="1" customFormat="1" ht="25.5" customHeight="1">
      <c r="B357" s="46"/>
      <c r="C357" s="214" t="s">
        <v>599</v>
      </c>
      <c r="D357" s="214" t="s">
        <v>128</v>
      </c>
      <c r="E357" s="215" t="s">
        <v>600</v>
      </c>
      <c r="F357" s="216" t="s">
        <v>601</v>
      </c>
      <c r="G357" s="217" t="s">
        <v>176</v>
      </c>
      <c r="H357" s="218">
        <v>146.40000000000001</v>
      </c>
      <c r="I357" s="219"/>
      <c r="J357" s="220">
        <f>ROUND(I357*H357,2)</f>
        <v>0</v>
      </c>
      <c r="K357" s="216" t="s">
        <v>132</v>
      </c>
      <c r="L357" s="72"/>
      <c r="M357" s="221" t="s">
        <v>21</v>
      </c>
      <c r="N357" s="222" t="s">
        <v>44</v>
      </c>
      <c r="O357" s="47"/>
      <c r="P357" s="223">
        <f>O357*H357</f>
        <v>0</v>
      </c>
      <c r="Q357" s="223">
        <v>0.00116</v>
      </c>
      <c r="R357" s="223">
        <f>Q357*H357</f>
        <v>0.169824</v>
      </c>
      <c r="S357" s="223">
        <v>0</v>
      </c>
      <c r="T357" s="224">
        <f>S357*H357</f>
        <v>0</v>
      </c>
      <c r="AR357" s="24" t="s">
        <v>216</v>
      </c>
      <c r="AT357" s="24" t="s">
        <v>128</v>
      </c>
      <c r="AU357" s="24" t="s">
        <v>85</v>
      </c>
      <c r="AY357" s="24" t="s">
        <v>126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24" t="s">
        <v>78</v>
      </c>
      <c r="BK357" s="225">
        <f>ROUND(I357*H357,2)</f>
        <v>0</v>
      </c>
      <c r="BL357" s="24" t="s">
        <v>216</v>
      </c>
      <c r="BM357" s="24" t="s">
        <v>602</v>
      </c>
    </row>
    <row r="358" s="13" customFormat="1">
      <c r="B358" s="249"/>
      <c r="C358" s="250"/>
      <c r="D358" s="228" t="s">
        <v>135</v>
      </c>
      <c r="E358" s="251" t="s">
        <v>21</v>
      </c>
      <c r="F358" s="252" t="s">
        <v>214</v>
      </c>
      <c r="G358" s="250"/>
      <c r="H358" s="251" t="s">
        <v>21</v>
      </c>
      <c r="I358" s="253"/>
      <c r="J358" s="250"/>
      <c r="K358" s="250"/>
      <c r="L358" s="254"/>
      <c r="M358" s="255"/>
      <c r="N358" s="256"/>
      <c r="O358" s="256"/>
      <c r="P358" s="256"/>
      <c r="Q358" s="256"/>
      <c r="R358" s="256"/>
      <c r="S358" s="256"/>
      <c r="T358" s="257"/>
      <c r="AT358" s="258" t="s">
        <v>135</v>
      </c>
      <c r="AU358" s="258" t="s">
        <v>85</v>
      </c>
      <c r="AV358" s="13" t="s">
        <v>78</v>
      </c>
      <c r="AW358" s="13" t="s">
        <v>36</v>
      </c>
      <c r="AX358" s="13" t="s">
        <v>73</v>
      </c>
      <c r="AY358" s="258" t="s">
        <v>126</v>
      </c>
    </row>
    <row r="359" s="11" customFormat="1">
      <c r="B359" s="226"/>
      <c r="C359" s="227"/>
      <c r="D359" s="228" t="s">
        <v>135</v>
      </c>
      <c r="E359" s="229" t="s">
        <v>21</v>
      </c>
      <c r="F359" s="230" t="s">
        <v>603</v>
      </c>
      <c r="G359" s="227"/>
      <c r="H359" s="231">
        <v>146.40000000000001</v>
      </c>
      <c r="I359" s="232"/>
      <c r="J359" s="227"/>
      <c r="K359" s="227"/>
      <c r="L359" s="233"/>
      <c r="M359" s="234"/>
      <c r="N359" s="235"/>
      <c r="O359" s="235"/>
      <c r="P359" s="235"/>
      <c r="Q359" s="235"/>
      <c r="R359" s="235"/>
      <c r="S359" s="235"/>
      <c r="T359" s="236"/>
      <c r="AT359" s="237" t="s">
        <v>135</v>
      </c>
      <c r="AU359" s="237" t="s">
        <v>85</v>
      </c>
      <c r="AV359" s="11" t="s">
        <v>85</v>
      </c>
      <c r="AW359" s="11" t="s">
        <v>36</v>
      </c>
      <c r="AX359" s="11" t="s">
        <v>78</v>
      </c>
      <c r="AY359" s="237" t="s">
        <v>126</v>
      </c>
    </row>
    <row r="360" s="1" customFormat="1" ht="16.5" customHeight="1">
      <c r="B360" s="46"/>
      <c r="C360" s="259" t="s">
        <v>604</v>
      </c>
      <c r="D360" s="259" t="s">
        <v>235</v>
      </c>
      <c r="E360" s="260" t="s">
        <v>605</v>
      </c>
      <c r="F360" s="261" t="s">
        <v>606</v>
      </c>
      <c r="G360" s="262" t="s">
        <v>131</v>
      </c>
      <c r="H360" s="263">
        <v>7.3200000000000003</v>
      </c>
      <c r="I360" s="264"/>
      <c r="J360" s="265">
        <f>ROUND(I360*H360,2)</f>
        <v>0</v>
      </c>
      <c r="K360" s="261" t="s">
        <v>132</v>
      </c>
      <c r="L360" s="266"/>
      <c r="M360" s="267" t="s">
        <v>21</v>
      </c>
      <c r="N360" s="268" t="s">
        <v>44</v>
      </c>
      <c r="O360" s="47"/>
      <c r="P360" s="223">
        <f>O360*H360</f>
        <v>0</v>
      </c>
      <c r="Q360" s="223">
        <v>0.02</v>
      </c>
      <c r="R360" s="223">
        <f>Q360*H360</f>
        <v>0.1464</v>
      </c>
      <c r="S360" s="223">
        <v>0</v>
      </c>
      <c r="T360" s="224">
        <f>S360*H360</f>
        <v>0</v>
      </c>
      <c r="AR360" s="24" t="s">
        <v>317</v>
      </c>
      <c r="AT360" s="24" t="s">
        <v>235</v>
      </c>
      <c r="AU360" s="24" t="s">
        <v>85</v>
      </c>
      <c r="AY360" s="24" t="s">
        <v>126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24" t="s">
        <v>78</v>
      </c>
      <c r="BK360" s="225">
        <f>ROUND(I360*H360,2)</f>
        <v>0</v>
      </c>
      <c r="BL360" s="24" t="s">
        <v>216</v>
      </c>
      <c r="BM360" s="24" t="s">
        <v>607</v>
      </c>
    </row>
    <row r="361" s="11" customFormat="1">
      <c r="B361" s="226"/>
      <c r="C361" s="227"/>
      <c r="D361" s="228" t="s">
        <v>135</v>
      </c>
      <c r="E361" s="229" t="s">
        <v>21</v>
      </c>
      <c r="F361" s="230" t="s">
        <v>608</v>
      </c>
      <c r="G361" s="227"/>
      <c r="H361" s="231">
        <v>5.8559999999999999</v>
      </c>
      <c r="I361" s="232"/>
      <c r="J361" s="227"/>
      <c r="K361" s="227"/>
      <c r="L361" s="233"/>
      <c r="M361" s="234"/>
      <c r="N361" s="235"/>
      <c r="O361" s="235"/>
      <c r="P361" s="235"/>
      <c r="Q361" s="235"/>
      <c r="R361" s="235"/>
      <c r="S361" s="235"/>
      <c r="T361" s="236"/>
      <c r="AT361" s="237" t="s">
        <v>135</v>
      </c>
      <c r="AU361" s="237" t="s">
        <v>85</v>
      </c>
      <c r="AV361" s="11" t="s">
        <v>85</v>
      </c>
      <c r="AW361" s="11" t="s">
        <v>36</v>
      </c>
      <c r="AX361" s="11" t="s">
        <v>73</v>
      </c>
      <c r="AY361" s="237" t="s">
        <v>126</v>
      </c>
    </row>
    <row r="362" s="11" customFormat="1">
      <c r="B362" s="226"/>
      <c r="C362" s="227"/>
      <c r="D362" s="228" t="s">
        <v>135</v>
      </c>
      <c r="E362" s="229" t="s">
        <v>21</v>
      </c>
      <c r="F362" s="230" t="s">
        <v>609</v>
      </c>
      <c r="G362" s="227"/>
      <c r="H362" s="231">
        <v>1.464</v>
      </c>
      <c r="I362" s="232"/>
      <c r="J362" s="227"/>
      <c r="K362" s="227"/>
      <c r="L362" s="233"/>
      <c r="M362" s="234"/>
      <c r="N362" s="235"/>
      <c r="O362" s="235"/>
      <c r="P362" s="235"/>
      <c r="Q362" s="235"/>
      <c r="R362" s="235"/>
      <c r="S362" s="235"/>
      <c r="T362" s="236"/>
      <c r="AT362" s="237" t="s">
        <v>135</v>
      </c>
      <c r="AU362" s="237" t="s">
        <v>85</v>
      </c>
      <c r="AV362" s="11" t="s">
        <v>85</v>
      </c>
      <c r="AW362" s="11" t="s">
        <v>36</v>
      </c>
      <c r="AX362" s="11" t="s">
        <v>73</v>
      </c>
      <c r="AY362" s="237" t="s">
        <v>126</v>
      </c>
    </row>
    <row r="363" s="12" customFormat="1">
      <c r="B363" s="238"/>
      <c r="C363" s="239"/>
      <c r="D363" s="228" t="s">
        <v>135</v>
      </c>
      <c r="E363" s="240" t="s">
        <v>21</v>
      </c>
      <c r="F363" s="241" t="s">
        <v>155</v>
      </c>
      <c r="G363" s="239"/>
      <c r="H363" s="242">
        <v>7.3200000000000003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AT363" s="248" t="s">
        <v>135</v>
      </c>
      <c r="AU363" s="248" t="s">
        <v>85</v>
      </c>
      <c r="AV363" s="12" t="s">
        <v>133</v>
      </c>
      <c r="AW363" s="12" t="s">
        <v>36</v>
      </c>
      <c r="AX363" s="12" t="s">
        <v>78</v>
      </c>
      <c r="AY363" s="248" t="s">
        <v>126</v>
      </c>
    </row>
    <row r="364" s="1" customFormat="1" ht="16.5" customHeight="1">
      <c r="B364" s="46"/>
      <c r="C364" s="259" t="s">
        <v>610</v>
      </c>
      <c r="D364" s="259" t="s">
        <v>235</v>
      </c>
      <c r="E364" s="260" t="s">
        <v>611</v>
      </c>
      <c r="F364" s="261" t="s">
        <v>612</v>
      </c>
      <c r="G364" s="262" t="s">
        <v>176</v>
      </c>
      <c r="H364" s="263">
        <v>73.200000000000003</v>
      </c>
      <c r="I364" s="264"/>
      <c r="J364" s="265">
        <f>ROUND(I364*H364,2)</f>
        <v>0</v>
      </c>
      <c r="K364" s="261" t="s">
        <v>132</v>
      </c>
      <c r="L364" s="266"/>
      <c r="M364" s="267" t="s">
        <v>21</v>
      </c>
      <c r="N364" s="268" t="s">
        <v>44</v>
      </c>
      <c r="O364" s="47"/>
      <c r="P364" s="223">
        <f>O364*H364</f>
        <v>0</v>
      </c>
      <c r="Q364" s="223">
        <v>0.00050000000000000001</v>
      </c>
      <c r="R364" s="223">
        <f>Q364*H364</f>
        <v>0.036600000000000001</v>
      </c>
      <c r="S364" s="223">
        <v>0</v>
      </c>
      <c r="T364" s="224">
        <f>S364*H364</f>
        <v>0</v>
      </c>
      <c r="AR364" s="24" t="s">
        <v>317</v>
      </c>
      <c r="AT364" s="24" t="s">
        <v>235</v>
      </c>
      <c r="AU364" s="24" t="s">
        <v>85</v>
      </c>
      <c r="AY364" s="24" t="s">
        <v>126</v>
      </c>
      <c r="BE364" s="225">
        <f>IF(N364="základní",J364,0)</f>
        <v>0</v>
      </c>
      <c r="BF364" s="225">
        <f>IF(N364="snížená",J364,0)</f>
        <v>0</v>
      </c>
      <c r="BG364" s="225">
        <f>IF(N364="zákl. přenesená",J364,0)</f>
        <v>0</v>
      </c>
      <c r="BH364" s="225">
        <f>IF(N364="sníž. přenesená",J364,0)</f>
        <v>0</v>
      </c>
      <c r="BI364" s="225">
        <f>IF(N364="nulová",J364,0)</f>
        <v>0</v>
      </c>
      <c r="BJ364" s="24" t="s">
        <v>78</v>
      </c>
      <c r="BK364" s="225">
        <f>ROUND(I364*H364,2)</f>
        <v>0</v>
      </c>
      <c r="BL364" s="24" t="s">
        <v>216</v>
      </c>
      <c r="BM364" s="24" t="s">
        <v>613</v>
      </c>
    </row>
    <row r="365" s="11" customFormat="1">
      <c r="B365" s="226"/>
      <c r="C365" s="227"/>
      <c r="D365" s="228" t="s">
        <v>135</v>
      </c>
      <c r="E365" s="229" t="s">
        <v>21</v>
      </c>
      <c r="F365" s="230" t="s">
        <v>614</v>
      </c>
      <c r="G365" s="227"/>
      <c r="H365" s="231">
        <v>73.200000000000003</v>
      </c>
      <c r="I365" s="232"/>
      <c r="J365" s="227"/>
      <c r="K365" s="227"/>
      <c r="L365" s="233"/>
      <c r="M365" s="234"/>
      <c r="N365" s="235"/>
      <c r="O365" s="235"/>
      <c r="P365" s="235"/>
      <c r="Q365" s="235"/>
      <c r="R365" s="235"/>
      <c r="S365" s="235"/>
      <c r="T365" s="236"/>
      <c r="AT365" s="237" t="s">
        <v>135</v>
      </c>
      <c r="AU365" s="237" t="s">
        <v>85</v>
      </c>
      <c r="AV365" s="11" t="s">
        <v>85</v>
      </c>
      <c r="AW365" s="11" t="s">
        <v>36</v>
      </c>
      <c r="AX365" s="11" t="s">
        <v>78</v>
      </c>
      <c r="AY365" s="237" t="s">
        <v>126</v>
      </c>
    </row>
    <row r="366" s="1" customFormat="1" ht="16.5" customHeight="1">
      <c r="B366" s="46"/>
      <c r="C366" s="214" t="s">
        <v>615</v>
      </c>
      <c r="D366" s="214" t="s">
        <v>128</v>
      </c>
      <c r="E366" s="215" t="s">
        <v>616</v>
      </c>
      <c r="F366" s="216" t="s">
        <v>617</v>
      </c>
      <c r="G366" s="217" t="s">
        <v>164</v>
      </c>
      <c r="H366" s="218">
        <v>0.47399999999999998</v>
      </c>
      <c r="I366" s="219"/>
      <c r="J366" s="220">
        <f>ROUND(I366*H366,2)</f>
        <v>0</v>
      </c>
      <c r="K366" s="216" t="s">
        <v>132</v>
      </c>
      <c r="L366" s="72"/>
      <c r="M366" s="221" t="s">
        <v>21</v>
      </c>
      <c r="N366" s="222" t="s">
        <v>44</v>
      </c>
      <c r="O366" s="47"/>
      <c r="P366" s="223">
        <f>O366*H366</f>
        <v>0</v>
      </c>
      <c r="Q366" s="223">
        <v>0</v>
      </c>
      <c r="R366" s="223">
        <f>Q366*H366</f>
        <v>0</v>
      </c>
      <c r="S366" s="223">
        <v>0</v>
      </c>
      <c r="T366" s="224">
        <f>S366*H366</f>
        <v>0</v>
      </c>
      <c r="AR366" s="24" t="s">
        <v>216</v>
      </c>
      <c r="AT366" s="24" t="s">
        <v>128</v>
      </c>
      <c r="AU366" s="24" t="s">
        <v>85</v>
      </c>
      <c r="AY366" s="24" t="s">
        <v>126</v>
      </c>
      <c r="BE366" s="225">
        <f>IF(N366="základní",J366,0)</f>
        <v>0</v>
      </c>
      <c r="BF366" s="225">
        <f>IF(N366="snížená",J366,0)</f>
        <v>0</v>
      </c>
      <c r="BG366" s="225">
        <f>IF(N366="zákl. přenesená",J366,0)</f>
        <v>0</v>
      </c>
      <c r="BH366" s="225">
        <f>IF(N366="sníž. přenesená",J366,0)</f>
        <v>0</v>
      </c>
      <c r="BI366" s="225">
        <f>IF(N366="nulová",J366,0)</f>
        <v>0</v>
      </c>
      <c r="BJ366" s="24" t="s">
        <v>78</v>
      </c>
      <c r="BK366" s="225">
        <f>ROUND(I366*H366,2)</f>
        <v>0</v>
      </c>
      <c r="BL366" s="24" t="s">
        <v>216</v>
      </c>
      <c r="BM366" s="24" t="s">
        <v>618</v>
      </c>
    </row>
    <row r="367" s="10" customFormat="1" ht="29.88" customHeight="1">
      <c r="B367" s="198"/>
      <c r="C367" s="199"/>
      <c r="D367" s="200" t="s">
        <v>72</v>
      </c>
      <c r="E367" s="212" t="s">
        <v>619</v>
      </c>
      <c r="F367" s="212" t="s">
        <v>620</v>
      </c>
      <c r="G367" s="199"/>
      <c r="H367" s="199"/>
      <c r="I367" s="202"/>
      <c r="J367" s="213">
        <f>BK367</f>
        <v>0</v>
      </c>
      <c r="K367" s="199"/>
      <c r="L367" s="204"/>
      <c r="M367" s="205"/>
      <c r="N367" s="206"/>
      <c r="O367" s="206"/>
      <c r="P367" s="207">
        <f>SUM(P368:P463)</f>
        <v>0</v>
      </c>
      <c r="Q367" s="206"/>
      <c r="R367" s="207">
        <f>SUM(R368:R463)</f>
        <v>1.8093953000000003</v>
      </c>
      <c r="S367" s="206"/>
      <c r="T367" s="208">
        <f>SUM(T368:T463)</f>
        <v>0</v>
      </c>
      <c r="AR367" s="209" t="s">
        <v>85</v>
      </c>
      <c r="AT367" s="210" t="s">
        <v>72</v>
      </c>
      <c r="AU367" s="210" t="s">
        <v>78</v>
      </c>
      <c r="AY367" s="209" t="s">
        <v>126</v>
      </c>
      <c r="BK367" s="211">
        <f>SUM(BK368:BK463)</f>
        <v>0</v>
      </c>
    </row>
    <row r="368" s="1" customFormat="1" ht="16.5" customHeight="1">
      <c r="B368" s="46"/>
      <c r="C368" s="214" t="s">
        <v>621</v>
      </c>
      <c r="D368" s="214" t="s">
        <v>128</v>
      </c>
      <c r="E368" s="215" t="s">
        <v>622</v>
      </c>
      <c r="F368" s="216" t="s">
        <v>623</v>
      </c>
      <c r="G368" s="217" t="s">
        <v>176</v>
      </c>
      <c r="H368" s="218">
        <v>3.29</v>
      </c>
      <c r="I368" s="219"/>
      <c r="J368" s="220">
        <f>ROUND(I368*H368,2)</f>
        <v>0</v>
      </c>
      <c r="K368" s="216" t="s">
        <v>132</v>
      </c>
      <c r="L368" s="72"/>
      <c r="M368" s="221" t="s">
        <v>21</v>
      </c>
      <c r="N368" s="222" t="s">
        <v>44</v>
      </c>
      <c r="O368" s="47"/>
      <c r="P368" s="223">
        <f>O368*H368</f>
        <v>0</v>
      </c>
      <c r="Q368" s="223">
        <v>0</v>
      </c>
      <c r="R368" s="223">
        <f>Q368*H368</f>
        <v>0</v>
      </c>
      <c r="S368" s="223">
        <v>0</v>
      </c>
      <c r="T368" s="224">
        <f>S368*H368</f>
        <v>0</v>
      </c>
      <c r="AR368" s="24" t="s">
        <v>216</v>
      </c>
      <c r="AT368" s="24" t="s">
        <v>128</v>
      </c>
      <c r="AU368" s="24" t="s">
        <v>85</v>
      </c>
      <c r="AY368" s="24" t="s">
        <v>126</v>
      </c>
      <c r="BE368" s="225">
        <f>IF(N368="základní",J368,0)</f>
        <v>0</v>
      </c>
      <c r="BF368" s="225">
        <f>IF(N368="snížená",J368,0)</f>
        <v>0</v>
      </c>
      <c r="BG368" s="225">
        <f>IF(N368="zákl. přenesená",J368,0)</f>
        <v>0</v>
      </c>
      <c r="BH368" s="225">
        <f>IF(N368="sníž. přenesená",J368,0)</f>
        <v>0</v>
      </c>
      <c r="BI368" s="225">
        <f>IF(N368="nulová",J368,0)</f>
        <v>0</v>
      </c>
      <c r="BJ368" s="24" t="s">
        <v>78</v>
      </c>
      <c r="BK368" s="225">
        <f>ROUND(I368*H368,2)</f>
        <v>0</v>
      </c>
      <c r="BL368" s="24" t="s">
        <v>216</v>
      </c>
      <c r="BM368" s="24" t="s">
        <v>624</v>
      </c>
    </row>
    <row r="369" s="13" customFormat="1">
      <c r="B369" s="249"/>
      <c r="C369" s="250"/>
      <c r="D369" s="228" t="s">
        <v>135</v>
      </c>
      <c r="E369" s="251" t="s">
        <v>21</v>
      </c>
      <c r="F369" s="252" t="s">
        <v>625</v>
      </c>
      <c r="G369" s="250"/>
      <c r="H369" s="251" t="s">
        <v>21</v>
      </c>
      <c r="I369" s="253"/>
      <c r="J369" s="250"/>
      <c r="K369" s="250"/>
      <c r="L369" s="254"/>
      <c r="M369" s="255"/>
      <c r="N369" s="256"/>
      <c r="O369" s="256"/>
      <c r="P369" s="256"/>
      <c r="Q369" s="256"/>
      <c r="R369" s="256"/>
      <c r="S369" s="256"/>
      <c r="T369" s="257"/>
      <c r="AT369" s="258" t="s">
        <v>135</v>
      </c>
      <c r="AU369" s="258" t="s">
        <v>85</v>
      </c>
      <c r="AV369" s="13" t="s">
        <v>78</v>
      </c>
      <c r="AW369" s="13" t="s">
        <v>36</v>
      </c>
      <c r="AX369" s="13" t="s">
        <v>73</v>
      </c>
      <c r="AY369" s="258" t="s">
        <v>126</v>
      </c>
    </row>
    <row r="370" s="11" customFormat="1">
      <c r="B370" s="226"/>
      <c r="C370" s="227"/>
      <c r="D370" s="228" t="s">
        <v>135</v>
      </c>
      <c r="E370" s="229" t="s">
        <v>21</v>
      </c>
      <c r="F370" s="230" t="s">
        <v>626</v>
      </c>
      <c r="G370" s="227"/>
      <c r="H370" s="231">
        <v>1.04</v>
      </c>
      <c r="I370" s="232"/>
      <c r="J370" s="227"/>
      <c r="K370" s="227"/>
      <c r="L370" s="233"/>
      <c r="M370" s="234"/>
      <c r="N370" s="235"/>
      <c r="O370" s="235"/>
      <c r="P370" s="235"/>
      <c r="Q370" s="235"/>
      <c r="R370" s="235"/>
      <c r="S370" s="235"/>
      <c r="T370" s="236"/>
      <c r="AT370" s="237" t="s">
        <v>135</v>
      </c>
      <c r="AU370" s="237" t="s">
        <v>85</v>
      </c>
      <c r="AV370" s="11" t="s">
        <v>85</v>
      </c>
      <c r="AW370" s="11" t="s">
        <v>36</v>
      </c>
      <c r="AX370" s="11" t="s">
        <v>73</v>
      </c>
      <c r="AY370" s="237" t="s">
        <v>126</v>
      </c>
    </row>
    <row r="371" s="13" customFormat="1">
      <c r="B371" s="249"/>
      <c r="C371" s="250"/>
      <c r="D371" s="228" t="s">
        <v>135</v>
      </c>
      <c r="E371" s="251" t="s">
        <v>21</v>
      </c>
      <c r="F371" s="252" t="s">
        <v>627</v>
      </c>
      <c r="G371" s="250"/>
      <c r="H371" s="251" t="s">
        <v>21</v>
      </c>
      <c r="I371" s="253"/>
      <c r="J371" s="250"/>
      <c r="K371" s="250"/>
      <c r="L371" s="254"/>
      <c r="M371" s="255"/>
      <c r="N371" s="256"/>
      <c r="O371" s="256"/>
      <c r="P371" s="256"/>
      <c r="Q371" s="256"/>
      <c r="R371" s="256"/>
      <c r="S371" s="256"/>
      <c r="T371" s="257"/>
      <c r="AT371" s="258" t="s">
        <v>135</v>
      </c>
      <c r="AU371" s="258" t="s">
        <v>85</v>
      </c>
      <c r="AV371" s="13" t="s">
        <v>78</v>
      </c>
      <c r="AW371" s="13" t="s">
        <v>36</v>
      </c>
      <c r="AX371" s="13" t="s">
        <v>73</v>
      </c>
      <c r="AY371" s="258" t="s">
        <v>126</v>
      </c>
    </row>
    <row r="372" s="11" customFormat="1">
      <c r="B372" s="226"/>
      <c r="C372" s="227"/>
      <c r="D372" s="228" t="s">
        <v>135</v>
      </c>
      <c r="E372" s="229" t="s">
        <v>21</v>
      </c>
      <c r="F372" s="230" t="s">
        <v>628</v>
      </c>
      <c r="G372" s="227"/>
      <c r="H372" s="231">
        <v>2.25</v>
      </c>
      <c r="I372" s="232"/>
      <c r="J372" s="227"/>
      <c r="K372" s="227"/>
      <c r="L372" s="233"/>
      <c r="M372" s="234"/>
      <c r="N372" s="235"/>
      <c r="O372" s="235"/>
      <c r="P372" s="235"/>
      <c r="Q372" s="235"/>
      <c r="R372" s="235"/>
      <c r="S372" s="235"/>
      <c r="T372" s="236"/>
      <c r="AT372" s="237" t="s">
        <v>135</v>
      </c>
      <c r="AU372" s="237" t="s">
        <v>85</v>
      </c>
      <c r="AV372" s="11" t="s">
        <v>85</v>
      </c>
      <c r="AW372" s="11" t="s">
        <v>36</v>
      </c>
      <c r="AX372" s="11" t="s">
        <v>73</v>
      </c>
      <c r="AY372" s="237" t="s">
        <v>126</v>
      </c>
    </row>
    <row r="373" s="12" customFormat="1">
      <c r="B373" s="238"/>
      <c r="C373" s="239"/>
      <c r="D373" s="228" t="s">
        <v>135</v>
      </c>
      <c r="E373" s="240" t="s">
        <v>21</v>
      </c>
      <c r="F373" s="241" t="s">
        <v>155</v>
      </c>
      <c r="G373" s="239"/>
      <c r="H373" s="242">
        <v>3.29</v>
      </c>
      <c r="I373" s="243"/>
      <c r="J373" s="239"/>
      <c r="K373" s="239"/>
      <c r="L373" s="244"/>
      <c r="M373" s="245"/>
      <c r="N373" s="246"/>
      <c r="O373" s="246"/>
      <c r="P373" s="246"/>
      <c r="Q373" s="246"/>
      <c r="R373" s="246"/>
      <c r="S373" s="246"/>
      <c r="T373" s="247"/>
      <c r="AT373" s="248" t="s">
        <v>135</v>
      </c>
      <c r="AU373" s="248" t="s">
        <v>85</v>
      </c>
      <c r="AV373" s="12" t="s">
        <v>133</v>
      </c>
      <c r="AW373" s="12" t="s">
        <v>36</v>
      </c>
      <c r="AX373" s="12" t="s">
        <v>78</v>
      </c>
      <c r="AY373" s="248" t="s">
        <v>126</v>
      </c>
    </row>
    <row r="374" s="1" customFormat="1" ht="16.5" customHeight="1">
      <c r="B374" s="46"/>
      <c r="C374" s="214" t="s">
        <v>629</v>
      </c>
      <c r="D374" s="214" t="s">
        <v>128</v>
      </c>
      <c r="E374" s="215" t="s">
        <v>630</v>
      </c>
      <c r="F374" s="216" t="s">
        <v>631</v>
      </c>
      <c r="G374" s="217" t="s">
        <v>176</v>
      </c>
      <c r="H374" s="218">
        <v>63.840000000000003</v>
      </c>
      <c r="I374" s="219"/>
      <c r="J374" s="220">
        <f>ROUND(I374*H374,2)</f>
        <v>0</v>
      </c>
      <c r="K374" s="216" t="s">
        <v>132</v>
      </c>
      <c r="L374" s="72"/>
      <c r="M374" s="221" t="s">
        <v>21</v>
      </c>
      <c r="N374" s="222" t="s">
        <v>44</v>
      </c>
      <c r="O374" s="47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AR374" s="24" t="s">
        <v>216</v>
      </c>
      <c r="AT374" s="24" t="s">
        <v>128</v>
      </c>
      <c r="AU374" s="24" t="s">
        <v>85</v>
      </c>
      <c r="AY374" s="24" t="s">
        <v>126</v>
      </c>
      <c r="BE374" s="225">
        <f>IF(N374="základní",J374,0)</f>
        <v>0</v>
      </c>
      <c r="BF374" s="225">
        <f>IF(N374="snížená",J374,0)</f>
        <v>0</v>
      </c>
      <c r="BG374" s="225">
        <f>IF(N374="zákl. přenesená",J374,0)</f>
        <v>0</v>
      </c>
      <c r="BH374" s="225">
        <f>IF(N374="sníž. přenesená",J374,0)</f>
        <v>0</v>
      </c>
      <c r="BI374" s="225">
        <f>IF(N374="nulová",J374,0)</f>
        <v>0</v>
      </c>
      <c r="BJ374" s="24" t="s">
        <v>78</v>
      </c>
      <c r="BK374" s="225">
        <f>ROUND(I374*H374,2)</f>
        <v>0</v>
      </c>
      <c r="BL374" s="24" t="s">
        <v>216</v>
      </c>
      <c r="BM374" s="24" t="s">
        <v>632</v>
      </c>
    </row>
    <row r="375" s="13" customFormat="1">
      <c r="B375" s="249"/>
      <c r="C375" s="250"/>
      <c r="D375" s="228" t="s">
        <v>135</v>
      </c>
      <c r="E375" s="251" t="s">
        <v>21</v>
      </c>
      <c r="F375" s="252" t="s">
        <v>633</v>
      </c>
      <c r="G375" s="250"/>
      <c r="H375" s="251" t="s">
        <v>21</v>
      </c>
      <c r="I375" s="253"/>
      <c r="J375" s="250"/>
      <c r="K375" s="250"/>
      <c r="L375" s="254"/>
      <c r="M375" s="255"/>
      <c r="N375" s="256"/>
      <c r="O375" s="256"/>
      <c r="P375" s="256"/>
      <c r="Q375" s="256"/>
      <c r="R375" s="256"/>
      <c r="S375" s="256"/>
      <c r="T375" s="257"/>
      <c r="AT375" s="258" t="s">
        <v>135</v>
      </c>
      <c r="AU375" s="258" t="s">
        <v>85</v>
      </c>
      <c r="AV375" s="13" t="s">
        <v>78</v>
      </c>
      <c r="AW375" s="13" t="s">
        <v>36</v>
      </c>
      <c r="AX375" s="13" t="s">
        <v>73</v>
      </c>
      <c r="AY375" s="258" t="s">
        <v>126</v>
      </c>
    </row>
    <row r="376" s="11" customFormat="1">
      <c r="B376" s="226"/>
      <c r="C376" s="227"/>
      <c r="D376" s="228" t="s">
        <v>135</v>
      </c>
      <c r="E376" s="229" t="s">
        <v>21</v>
      </c>
      <c r="F376" s="230" t="s">
        <v>634</v>
      </c>
      <c r="G376" s="227"/>
      <c r="H376" s="231">
        <v>12</v>
      </c>
      <c r="I376" s="232"/>
      <c r="J376" s="227"/>
      <c r="K376" s="227"/>
      <c r="L376" s="233"/>
      <c r="M376" s="234"/>
      <c r="N376" s="235"/>
      <c r="O376" s="235"/>
      <c r="P376" s="235"/>
      <c r="Q376" s="235"/>
      <c r="R376" s="235"/>
      <c r="S376" s="235"/>
      <c r="T376" s="236"/>
      <c r="AT376" s="237" t="s">
        <v>135</v>
      </c>
      <c r="AU376" s="237" t="s">
        <v>85</v>
      </c>
      <c r="AV376" s="11" t="s">
        <v>85</v>
      </c>
      <c r="AW376" s="11" t="s">
        <v>36</v>
      </c>
      <c r="AX376" s="11" t="s">
        <v>73</v>
      </c>
      <c r="AY376" s="237" t="s">
        <v>126</v>
      </c>
    </row>
    <row r="377" s="13" customFormat="1">
      <c r="B377" s="249"/>
      <c r="C377" s="250"/>
      <c r="D377" s="228" t="s">
        <v>135</v>
      </c>
      <c r="E377" s="251" t="s">
        <v>21</v>
      </c>
      <c r="F377" s="252" t="s">
        <v>635</v>
      </c>
      <c r="G377" s="250"/>
      <c r="H377" s="251" t="s">
        <v>21</v>
      </c>
      <c r="I377" s="253"/>
      <c r="J377" s="250"/>
      <c r="K377" s="250"/>
      <c r="L377" s="254"/>
      <c r="M377" s="255"/>
      <c r="N377" s="256"/>
      <c r="O377" s="256"/>
      <c r="P377" s="256"/>
      <c r="Q377" s="256"/>
      <c r="R377" s="256"/>
      <c r="S377" s="256"/>
      <c r="T377" s="257"/>
      <c r="AT377" s="258" t="s">
        <v>135</v>
      </c>
      <c r="AU377" s="258" t="s">
        <v>85</v>
      </c>
      <c r="AV377" s="13" t="s">
        <v>78</v>
      </c>
      <c r="AW377" s="13" t="s">
        <v>36</v>
      </c>
      <c r="AX377" s="13" t="s">
        <v>73</v>
      </c>
      <c r="AY377" s="258" t="s">
        <v>126</v>
      </c>
    </row>
    <row r="378" s="11" customFormat="1">
      <c r="B378" s="226"/>
      <c r="C378" s="227"/>
      <c r="D378" s="228" t="s">
        <v>135</v>
      </c>
      <c r="E378" s="229" t="s">
        <v>21</v>
      </c>
      <c r="F378" s="230" t="s">
        <v>636</v>
      </c>
      <c r="G378" s="227"/>
      <c r="H378" s="231">
        <v>51.840000000000003</v>
      </c>
      <c r="I378" s="232"/>
      <c r="J378" s="227"/>
      <c r="K378" s="227"/>
      <c r="L378" s="233"/>
      <c r="M378" s="234"/>
      <c r="N378" s="235"/>
      <c r="O378" s="235"/>
      <c r="P378" s="235"/>
      <c r="Q378" s="235"/>
      <c r="R378" s="235"/>
      <c r="S378" s="235"/>
      <c r="T378" s="236"/>
      <c r="AT378" s="237" t="s">
        <v>135</v>
      </c>
      <c r="AU378" s="237" t="s">
        <v>85</v>
      </c>
      <c r="AV378" s="11" t="s">
        <v>85</v>
      </c>
      <c r="AW378" s="11" t="s">
        <v>36</v>
      </c>
      <c r="AX378" s="11" t="s">
        <v>73</v>
      </c>
      <c r="AY378" s="237" t="s">
        <v>126</v>
      </c>
    </row>
    <row r="379" s="12" customFormat="1">
      <c r="B379" s="238"/>
      <c r="C379" s="239"/>
      <c r="D379" s="228" t="s">
        <v>135</v>
      </c>
      <c r="E379" s="240" t="s">
        <v>21</v>
      </c>
      <c r="F379" s="241" t="s">
        <v>155</v>
      </c>
      <c r="G379" s="239"/>
      <c r="H379" s="242">
        <v>63.840000000000003</v>
      </c>
      <c r="I379" s="243"/>
      <c r="J379" s="239"/>
      <c r="K379" s="239"/>
      <c r="L379" s="244"/>
      <c r="M379" s="245"/>
      <c r="N379" s="246"/>
      <c r="O379" s="246"/>
      <c r="P379" s="246"/>
      <c r="Q379" s="246"/>
      <c r="R379" s="246"/>
      <c r="S379" s="246"/>
      <c r="T379" s="247"/>
      <c r="AT379" s="248" t="s">
        <v>135</v>
      </c>
      <c r="AU379" s="248" t="s">
        <v>85</v>
      </c>
      <c r="AV379" s="12" t="s">
        <v>133</v>
      </c>
      <c r="AW379" s="12" t="s">
        <v>36</v>
      </c>
      <c r="AX379" s="12" t="s">
        <v>78</v>
      </c>
      <c r="AY379" s="248" t="s">
        <v>126</v>
      </c>
    </row>
    <row r="380" s="1" customFormat="1" ht="25.5" customHeight="1">
      <c r="B380" s="46"/>
      <c r="C380" s="214" t="s">
        <v>637</v>
      </c>
      <c r="D380" s="214" t="s">
        <v>128</v>
      </c>
      <c r="E380" s="215" t="s">
        <v>638</v>
      </c>
      <c r="F380" s="216" t="s">
        <v>639</v>
      </c>
      <c r="G380" s="217" t="s">
        <v>131</v>
      </c>
      <c r="H380" s="218">
        <v>1.1790000000000001</v>
      </c>
      <c r="I380" s="219"/>
      <c r="J380" s="220">
        <f>ROUND(I380*H380,2)</f>
        <v>0</v>
      </c>
      <c r="K380" s="216" t="s">
        <v>132</v>
      </c>
      <c r="L380" s="72"/>
      <c r="M380" s="221" t="s">
        <v>21</v>
      </c>
      <c r="N380" s="222" t="s">
        <v>44</v>
      </c>
      <c r="O380" s="47"/>
      <c r="P380" s="223">
        <f>O380*H380</f>
        <v>0</v>
      </c>
      <c r="Q380" s="223">
        <v>0.00108</v>
      </c>
      <c r="R380" s="223">
        <f>Q380*H380</f>
        <v>0.0012733200000000001</v>
      </c>
      <c r="S380" s="223">
        <v>0</v>
      </c>
      <c r="T380" s="224">
        <f>S380*H380</f>
        <v>0</v>
      </c>
      <c r="AR380" s="24" t="s">
        <v>216</v>
      </c>
      <c r="AT380" s="24" t="s">
        <v>128</v>
      </c>
      <c r="AU380" s="24" t="s">
        <v>85</v>
      </c>
      <c r="AY380" s="24" t="s">
        <v>126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24" t="s">
        <v>78</v>
      </c>
      <c r="BK380" s="225">
        <f>ROUND(I380*H380,2)</f>
        <v>0</v>
      </c>
      <c r="BL380" s="24" t="s">
        <v>216</v>
      </c>
      <c r="BM380" s="24" t="s">
        <v>640</v>
      </c>
    </row>
    <row r="381" s="13" customFormat="1">
      <c r="B381" s="249"/>
      <c r="C381" s="250"/>
      <c r="D381" s="228" t="s">
        <v>135</v>
      </c>
      <c r="E381" s="251" t="s">
        <v>21</v>
      </c>
      <c r="F381" s="252" t="s">
        <v>641</v>
      </c>
      <c r="G381" s="250"/>
      <c r="H381" s="251" t="s">
        <v>21</v>
      </c>
      <c r="I381" s="253"/>
      <c r="J381" s="250"/>
      <c r="K381" s="250"/>
      <c r="L381" s="254"/>
      <c r="M381" s="255"/>
      <c r="N381" s="256"/>
      <c r="O381" s="256"/>
      <c r="P381" s="256"/>
      <c r="Q381" s="256"/>
      <c r="R381" s="256"/>
      <c r="S381" s="256"/>
      <c r="T381" s="257"/>
      <c r="AT381" s="258" t="s">
        <v>135</v>
      </c>
      <c r="AU381" s="258" t="s">
        <v>85</v>
      </c>
      <c r="AV381" s="13" t="s">
        <v>78</v>
      </c>
      <c r="AW381" s="13" t="s">
        <v>36</v>
      </c>
      <c r="AX381" s="13" t="s">
        <v>73</v>
      </c>
      <c r="AY381" s="258" t="s">
        <v>126</v>
      </c>
    </row>
    <row r="382" s="13" customFormat="1">
      <c r="B382" s="249"/>
      <c r="C382" s="250"/>
      <c r="D382" s="228" t="s">
        <v>135</v>
      </c>
      <c r="E382" s="251" t="s">
        <v>21</v>
      </c>
      <c r="F382" s="252" t="s">
        <v>642</v>
      </c>
      <c r="G382" s="250"/>
      <c r="H382" s="251" t="s">
        <v>21</v>
      </c>
      <c r="I382" s="253"/>
      <c r="J382" s="250"/>
      <c r="K382" s="250"/>
      <c r="L382" s="254"/>
      <c r="M382" s="255"/>
      <c r="N382" s="256"/>
      <c r="O382" s="256"/>
      <c r="P382" s="256"/>
      <c r="Q382" s="256"/>
      <c r="R382" s="256"/>
      <c r="S382" s="256"/>
      <c r="T382" s="257"/>
      <c r="AT382" s="258" t="s">
        <v>135</v>
      </c>
      <c r="AU382" s="258" t="s">
        <v>85</v>
      </c>
      <c r="AV382" s="13" t="s">
        <v>78</v>
      </c>
      <c r="AW382" s="13" t="s">
        <v>36</v>
      </c>
      <c r="AX382" s="13" t="s">
        <v>73</v>
      </c>
      <c r="AY382" s="258" t="s">
        <v>126</v>
      </c>
    </row>
    <row r="383" s="11" customFormat="1">
      <c r="B383" s="226"/>
      <c r="C383" s="227"/>
      <c r="D383" s="228" t="s">
        <v>135</v>
      </c>
      <c r="E383" s="229" t="s">
        <v>21</v>
      </c>
      <c r="F383" s="230" t="s">
        <v>643</v>
      </c>
      <c r="G383" s="227"/>
      <c r="H383" s="231">
        <v>0.67200000000000004</v>
      </c>
      <c r="I383" s="232"/>
      <c r="J383" s="227"/>
      <c r="K383" s="227"/>
      <c r="L383" s="233"/>
      <c r="M383" s="234"/>
      <c r="N383" s="235"/>
      <c r="O383" s="235"/>
      <c r="P383" s="235"/>
      <c r="Q383" s="235"/>
      <c r="R383" s="235"/>
      <c r="S383" s="235"/>
      <c r="T383" s="236"/>
      <c r="AT383" s="237" t="s">
        <v>135</v>
      </c>
      <c r="AU383" s="237" t="s">
        <v>85</v>
      </c>
      <c r="AV383" s="11" t="s">
        <v>85</v>
      </c>
      <c r="AW383" s="11" t="s">
        <v>36</v>
      </c>
      <c r="AX383" s="11" t="s">
        <v>73</v>
      </c>
      <c r="AY383" s="237" t="s">
        <v>126</v>
      </c>
    </row>
    <row r="384" s="13" customFormat="1">
      <c r="B384" s="249"/>
      <c r="C384" s="250"/>
      <c r="D384" s="228" t="s">
        <v>135</v>
      </c>
      <c r="E384" s="251" t="s">
        <v>21</v>
      </c>
      <c r="F384" s="252" t="s">
        <v>644</v>
      </c>
      <c r="G384" s="250"/>
      <c r="H384" s="251" t="s">
        <v>21</v>
      </c>
      <c r="I384" s="253"/>
      <c r="J384" s="250"/>
      <c r="K384" s="250"/>
      <c r="L384" s="254"/>
      <c r="M384" s="255"/>
      <c r="N384" s="256"/>
      <c r="O384" s="256"/>
      <c r="P384" s="256"/>
      <c r="Q384" s="256"/>
      <c r="R384" s="256"/>
      <c r="S384" s="256"/>
      <c r="T384" s="257"/>
      <c r="AT384" s="258" t="s">
        <v>135</v>
      </c>
      <c r="AU384" s="258" t="s">
        <v>85</v>
      </c>
      <c r="AV384" s="13" t="s">
        <v>78</v>
      </c>
      <c r="AW384" s="13" t="s">
        <v>36</v>
      </c>
      <c r="AX384" s="13" t="s">
        <v>73</v>
      </c>
      <c r="AY384" s="258" t="s">
        <v>126</v>
      </c>
    </row>
    <row r="385" s="11" customFormat="1">
      <c r="B385" s="226"/>
      <c r="C385" s="227"/>
      <c r="D385" s="228" t="s">
        <v>135</v>
      </c>
      <c r="E385" s="229" t="s">
        <v>21</v>
      </c>
      <c r="F385" s="230" t="s">
        <v>645</v>
      </c>
      <c r="G385" s="227"/>
      <c r="H385" s="231">
        <v>0.064000000000000001</v>
      </c>
      <c r="I385" s="232"/>
      <c r="J385" s="227"/>
      <c r="K385" s="227"/>
      <c r="L385" s="233"/>
      <c r="M385" s="234"/>
      <c r="N385" s="235"/>
      <c r="O385" s="235"/>
      <c r="P385" s="235"/>
      <c r="Q385" s="235"/>
      <c r="R385" s="235"/>
      <c r="S385" s="235"/>
      <c r="T385" s="236"/>
      <c r="AT385" s="237" t="s">
        <v>135</v>
      </c>
      <c r="AU385" s="237" t="s">
        <v>85</v>
      </c>
      <c r="AV385" s="11" t="s">
        <v>85</v>
      </c>
      <c r="AW385" s="11" t="s">
        <v>36</v>
      </c>
      <c r="AX385" s="11" t="s">
        <v>73</v>
      </c>
      <c r="AY385" s="237" t="s">
        <v>126</v>
      </c>
    </row>
    <row r="386" s="13" customFormat="1">
      <c r="B386" s="249"/>
      <c r="C386" s="250"/>
      <c r="D386" s="228" t="s">
        <v>135</v>
      </c>
      <c r="E386" s="251" t="s">
        <v>21</v>
      </c>
      <c r="F386" s="252" t="s">
        <v>646</v>
      </c>
      <c r="G386" s="250"/>
      <c r="H386" s="251" t="s">
        <v>21</v>
      </c>
      <c r="I386" s="253"/>
      <c r="J386" s="250"/>
      <c r="K386" s="250"/>
      <c r="L386" s="254"/>
      <c r="M386" s="255"/>
      <c r="N386" s="256"/>
      <c r="O386" s="256"/>
      <c r="P386" s="256"/>
      <c r="Q386" s="256"/>
      <c r="R386" s="256"/>
      <c r="S386" s="256"/>
      <c r="T386" s="257"/>
      <c r="AT386" s="258" t="s">
        <v>135</v>
      </c>
      <c r="AU386" s="258" t="s">
        <v>85</v>
      </c>
      <c r="AV386" s="13" t="s">
        <v>78</v>
      </c>
      <c r="AW386" s="13" t="s">
        <v>36</v>
      </c>
      <c r="AX386" s="13" t="s">
        <v>73</v>
      </c>
      <c r="AY386" s="258" t="s">
        <v>126</v>
      </c>
    </row>
    <row r="387" s="11" customFormat="1">
      <c r="B387" s="226"/>
      <c r="C387" s="227"/>
      <c r="D387" s="228" t="s">
        <v>135</v>
      </c>
      <c r="E387" s="229" t="s">
        <v>21</v>
      </c>
      <c r="F387" s="230" t="s">
        <v>647</v>
      </c>
      <c r="G387" s="227"/>
      <c r="H387" s="231">
        <v>0.078</v>
      </c>
      <c r="I387" s="232"/>
      <c r="J387" s="227"/>
      <c r="K387" s="227"/>
      <c r="L387" s="233"/>
      <c r="M387" s="234"/>
      <c r="N387" s="235"/>
      <c r="O387" s="235"/>
      <c r="P387" s="235"/>
      <c r="Q387" s="235"/>
      <c r="R387" s="235"/>
      <c r="S387" s="235"/>
      <c r="T387" s="236"/>
      <c r="AT387" s="237" t="s">
        <v>135</v>
      </c>
      <c r="AU387" s="237" t="s">
        <v>85</v>
      </c>
      <c r="AV387" s="11" t="s">
        <v>85</v>
      </c>
      <c r="AW387" s="11" t="s">
        <v>36</v>
      </c>
      <c r="AX387" s="11" t="s">
        <v>73</v>
      </c>
      <c r="AY387" s="237" t="s">
        <v>126</v>
      </c>
    </row>
    <row r="388" s="13" customFormat="1">
      <c r="B388" s="249"/>
      <c r="C388" s="250"/>
      <c r="D388" s="228" t="s">
        <v>135</v>
      </c>
      <c r="E388" s="251" t="s">
        <v>21</v>
      </c>
      <c r="F388" s="252" t="s">
        <v>648</v>
      </c>
      <c r="G388" s="250"/>
      <c r="H388" s="251" t="s">
        <v>21</v>
      </c>
      <c r="I388" s="253"/>
      <c r="J388" s="250"/>
      <c r="K388" s="250"/>
      <c r="L388" s="254"/>
      <c r="M388" s="255"/>
      <c r="N388" s="256"/>
      <c r="O388" s="256"/>
      <c r="P388" s="256"/>
      <c r="Q388" s="256"/>
      <c r="R388" s="256"/>
      <c r="S388" s="256"/>
      <c r="T388" s="257"/>
      <c r="AT388" s="258" t="s">
        <v>135</v>
      </c>
      <c r="AU388" s="258" t="s">
        <v>85</v>
      </c>
      <c r="AV388" s="13" t="s">
        <v>78</v>
      </c>
      <c r="AW388" s="13" t="s">
        <v>36</v>
      </c>
      <c r="AX388" s="13" t="s">
        <v>73</v>
      </c>
      <c r="AY388" s="258" t="s">
        <v>126</v>
      </c>
    </row>
    <row r="389" s="11" customFormat="1">
      <c r="B389" s="226"/>
      <c r="C389" s="227"/>
      <c r="D389" s="228" t="s">
        <v>135</v>
      </c>
      <c r="E389" s="229" t="s">
        <v>21</v>
      </c>
      <c r="F389" s="230" t="s">
        <v>649</v>
      </c>
      <c r="G389" s="227"/>
      <c r="H389" s="231">
        <v>0.192</v>
      </c>
      <c r="I389" s="232"/>
      <c r="J389" s="227"/>
      <c r="K389" s="227"/>
      <c r="L389" s="233"/>
      <c r="M389" s="234"/>
      <c r="N389" s="235"/>
      <c r="O389" s="235"/>
      <c r="P389" s="235"/>
      <c r="Q389" s="235"/>
      <c r="R389" s="235"/>
      <c r="S389" s="235"/>
      <c r="T389" s="236"/>
      <c r="AT389" s="237" t="s">
        <v>135</v>
      </c>
      <c r="AU389" s="237" t="s">
        <v>85</v>
      </c>
      <c r="AV389" s="11" t="s">
        <v>85</v>
      </c>
      <c r="AW389" s="11" t="s">
        <v>36</v>
      </c>
      <c r="AX389" s="11" t="s">
        <v>73</v>
      </c>
      <c r="AY389" s="237" t="s">
        <v>126</v>
      </c>
    </row>
    <row r="390" s="13" customFormat="1">
      <c r="B390" s="249"/>
      <c r="C390" s="250"/>
      <c r="D390" s="228" t="s">
        <v>135</v>
      </c>
      <c r="E390" s="251" t="s">
        <v>21</v>
      </c>
      <c r="F390" s="252" t="s">
        <v>625</v>
      </c>
      <c r="G390" s="250"/>
      <c r="H390" s="251" t="s">
        <v>21</v>
      </c>
      <c r="I390" s="253"/>
      <c r="J390" s="250"/>
      <c r="K390" s="250"/>
      <c r="L390" s="254"/>
      <c r="M390" s="255"/>
      <c r="N390" s="256"/>
      <c r="O390" s="256"/>
      <c r="P390" s="256"/>
      <c r="Q390" s="256"/>
      <c r="R390" s="256"/>
      <c r="S390" s="256"/>
      <c r="T390" s="257"/>
      <c r="AT390" s="258" t="s">
        <v>135</v>
      </c>
      <c r="AU390" s="258" t="s">
        <v>85</v>
      </c>
      <c r="AV390" s="13" t="s">
        <v>78</v>
      </c>
      <c r="AW390" s="13" t="s">
        <v>36</v>
      </c>
      <c r="AX390" s="13" t="s">
        <v>73</v>
      </c>
      <c r="AY390" s="258" t="s">
        <v>126</v>
      </c>
    </row>
    <row r="391" s="11" customFormat="1">
      <c r="B391" s="226"/>
      <c r="C391" s="227"/>
      <c r="D391" s="228" t="s">
        <v>135</v>
      </c>
      <c r="E391" s="229" t="s">
        <v>21</v>
      </c>
      <c r="F391" s="230" t="s">
        <v>650</v>
      </c>
      <c r="G391" s="227"/>
      <c r="H391" s="231">
        <v>0.071999999999999995</v>
      </c>
      <c r="I391" s="232"/>
      <c r="J391" s="227"/>
      <c r="K391" s="227"/>
      <c r="L391" s="233"/>
      <c r="M391" s="234"/>
      <c r="N391" s="235"/>
      <c r="O391" s="235"/>
      <c r="P391" s="235"/>
      <c r="Q391" s="235"/>
      <c r="R391" s="235"/>
      <c r="S391" s="235"/>
      <c r="T391" s="236"/>
      <c r="AT391" s="237" t="s">
        <v>135</v>
      </c>
      <c r="AU391" s="237" t="s">
        <v>85</v>
      </c>
      <c r="AV391" s="11" t="s">
        <v>85</v>
      </c>
      <c r="AW391" s="11" t="s">
        <v>36</v>
      </c>
      <c r="AX391" s="11" t="s">
        <v>73</v>
      </c>
      <c r="AY391" s="237" t="s">
        <v>126</v>
      </c>
    </row>
    <row r="392" s="13" customFormat="1">
      <c r="B392" s="249"/>
      <c r="C392" s="250"/>
      <c r="D392" s="228" t="s">
        <v>135</v>
      </c>
      <c r="E392" s="251" t="s">
        <v>21</v>
      </c>
      <c r="F392" s="252" t="s">
        <v>627</v>
      </c>
      <c r="G392" s="250"/>
      <c r="H392" s="251" t="s">
        <v>21</v>
      </c>
      <c r="I392" s="253"/>
      <c r="J392" s="250"/>
      <c r="K392" s="250"/>
      <c r="L392" s="254"/>
      <c r="M392" s="255"/>
      <c r="N392" s="256"/>
      <c r="O392" s="256"/>
      <c r="P392" s="256"/>
      <c r="Q392" s="256"/>
      <c r="R392" s="256"/>
      <c r="S392" s="256"/>
      <c r="T392" s="257"/>
      <c r="AT392" s="258" t="s">
        <v>135</v>
      </c>
      <c r="AU392" s="258" t="s">
        <v>85</v>
      </c>
      <c r="AV392" s="13" t="s">
        <v>78</v>
      </c>
      <c r="AW392" s="13" t="s">
        <v>36</v>
      </c>
      <c r="AX392" s="13" t="s">
        <v>73</v>
      </c>
      <c r="AY392" s="258" t="s">
        <v>126</v>
      </c>
    </row>
    <row r="393" s="11" customFormat="1">
      <c r="B393" s="226"/>
      <c r="C393" s="227"/>
      <c r="D393" s="228" t="s">
        <v>135</v>
      </c>
      <c r="E393" s="229" t="s">
        <v>21</v>
      </c>
      <c r="F393" s="230" t="s">
        <v>651</v>
      </c>
      <c r="G393" s="227"/>
      <c r="H393" s="231">
        <v>0.10100000000000001</v>
      </c>
      <c r="I393" s="232"/>
      <c r="J393" s="227"/>
      <c r="K393" s="227"/>
      <c r="L393" s="233"/>
      <c r="M393" s="234"/>
      <c r="N393" s="235"/>
      <c r="O393" s="235"/>
      <c r="P393" s="235"/>
      <c r="Q393" s="235"/>
      <c r="R393" s="235"/>
      <c r="S393" s="235"/>
      <c r="T393" s="236"/>
      <c r="AT393" s="237" t="s">
        <v>135</v>
      </c>
      <c r="AU393" s="237" t="s">
        <v>85</v>
      </c>
      <c r="AV393" s="11" t="s">
        <v>85</v>
      </c>
      <c r="AW393" s="11" t="s">
        <v>36</v>
      </c>
      <c r="AX393" s="11" t="s">
        <v>73</v>
      </c>
      <c r="AY393" s="237" t="s">
        <v>126</v>
      </c>
    </row>
    <row r="394" s="12" customFormat="1">
      <c r="B394" s="238"/>
      <c r="C394" s="239"/>
      <c r="D394" s="228" t="s">
        <v>135</v>
      </c>
      <c r="E394" s="240" t="s">
        <v>21</v>
      </c>
      <c r="F394" s="241" t="s">
        <v>155</v>
      </c>
      <c r="G394" s="239"/>
      <c r="H394" s="242">
        <v>1.1790000000000001</v>
      </c>
      <c r="I394" s="243"/>
      <c r="J394" s="239"/>
      <c r="K394" s="239"/>
      <c r="L394" s="244"/>
      <c r="M394" s="245"/>
      <c r="N394" s="246"/>
      <c r="O394" s="246"/>
      <c r="P394" s="246"/>
      <c r="Q394" s="246"/>
      <c r="R394" s="246"/>
      <c r="S394" s="246"/>
      <c r="T394" s="247"/>
      <c r="AT394" s="248" t="s">
        <v>135</v>
      </c>
      <c r="AU394" s="248" t="s">
        <v>85</v>
      </c>
      <c r="AV394" s="12" t="s">
        <v>133</v>
      </c>
      <c r="AW394" s="12" t="s">
        <v>36</v>
      </c>
      <c r="AX394" s="12" t="s">
        <v>78</v>
      </c>
      <c r="AY394" s="248" t="s">
        <v>126</v>
      </c>
    </row>
    <row r="395" s="1" customFormat="1" ht="25.5" customHeight="1">
      <c r="B395" s="46"/>
      <c r="C395" s="214" t="s">
        <v>652</v>
      </c>
      <c r="D395" s="214" t="s">
        <v>128</v>
      </c>
      <c r="E395" s="215" t="s">
        <v>653</v>
      </c>
      <c r="F395" s="216" t="s">
        <v>654</v>
      </c>
      <c r="G395" s="217" t="s">
        <v>410</v>
      </c>
      <c r="H395" s="218">
        <v>4</v>
      </c>
      <c r="I395" s="219"/>
      <c r="J395" s="220">
        <f>ROUND(I395*H395,2)</f>
        <v>0</v>
      </c>
      <c r="K395" s="216" t="s">
        <v>21</v>
      </c>
      <c r="L395" s="72"/>
      <c r="M395" s="221" t="s">
        <v>21</v>
      </c>
      <c r="N395" s="222" t="s">
        <v>44</v>
      </c>
      <c r="O395" s="47"/>
      <c r="P395" s="223">
        <f>O395*H395</f>
        <v>0</v>
      </c>
      <c r="Q395" s="223">
        <v>0.0026700000000000001</v>
      </c>
      <c r="R395" s="223">
        <f>Q395*H395</f>
        <v>0.01068</v>
      </c>
      <c r="S395" s="223">
        <v>0</v>
      </c>
      <c r="T395" s="224">
        <f>S395*H395</f>
        <v>0</v>
      </c>
      <c r="AR395" s="24" t="s">
        <v>216</v>
      </c>
      <c r="AT395" s="24" t="s">
        <v>128</v>
      </c>
      <c r="AU395" s="24" t="s">
        <v>85</v>
      </c>
      <c r="AY395" s="24" t="s">
        <v>126</v>
      </c>
      <c r="BE395" s="225">
        <f>IF(N395="základní",J395,0)</f>
        <v>0</v>
      </c>
      <c r="BF395" s="225">
        <f>IF(N395="snížená",J395,0)</f>
        <v>0</v>
      </c>
      <c r="BG395" s="225">
        <f>IF(N395="zákl. přenesená",J395,0)</f>
        <v>0</v>
      </c>
      <c r="BH395" s="225">
        <f>IF(N395="sníž. přenesená",J395,0)</f>
        <v>0</v>
      </c>
      <c r="BI395" s="225">
        <f>IF(N395="nulová",J395,0)</f>
        <v>0</v>
      </c>
      <c r="BJ395" s="24" t="s">
        <v>78</v>
      </c>
      <c r="BK395" s="225">
        <f>ROUND(I395*H395,2)</f>
        <v>0</v>
      </c>
      <c r="BL395" s="24" t="s">
        <v>216</v>
      </c>
      <c r="BM395" s="24" t="s">
        <v>655</v>
      </c>
    </row>
    <row r="396" s="13" customFormat="1">
      <c r="B396" s="249"/>
      <c r="C396" s="250"/>
      <c r="D396" s="228" t="s">
        <v>135</v>
      </c>
      <c r="E396" s="251" t="s">
        <v>21</v>
      </c>
      <c r="F396" s="252" t="s">
        <v>646</v>
      </c>
      <c r="G396" s="250"/>
      <c r="H396" s="251" t="s">
        <v>21</v>
      </c>
      <c r="I396" s="253"/>
      <c r="J396" s="250"/>
      <c r="K396" s="250"/>
      <c r="L396" s="254"/>
      <c r="M396" s="255"/>
      <c r="N396" s="256"/>
      <c r="O396" s="256"/>
      <c r="P396" s="256"/>
      <c r="Q396" s="256"/>
      <c r="R396" s="256"/>
      <c r="S396" s="256"/>
      <c r="T396" s="257"/>
      <c r="AT396" s="258" t="s">
        <v>135</v>
      </c>
      <c r="AU396" s="258" t="s">
        <v>85</v>
      </c>
      <c r="AV396" s="13" t="s">
        <v>78</v>
      </c>
      <c r="AW396" s="13" t="s">
        <v>36</v>
      </c>
      <c r="AX396" s="13" t="s">
        <v>73</v>
      </c>
      <c r="AY396" s="258" t="s">
        <v>126</v>
      </c>
    </row>
    <row r="397" s="11" customFormat="1">
      <c r="B397" s="226"/>
      <c r="C397" s="227"/>
      <c r="D397" s="228" t="s">
        <v>135</v>
      </c>
      <c r="E397" s="229" t="s">
        <v>21</v>
      </c>
      <c r="F397" s="230" t="s">
        <v>133</v>
      </c>
      <c r="G397" s="227"/>
      <c r="H397" s="231">
        <v>4</v>
      </c>
      <c r="I397" s="232"/>
      <c r="J397" s="227"/>
      <c r="K397" s="227"/>
      <c r="L397" s="233"/>
      <c r="M397" s="234"/>
      <c r="N397" s="235"/>
      <c r="O397" s="235"/>
      <c r="P397" s="235"/>
      <c r="Q397" s="235"/>
      <c r="R397" s="235"/>
      <c r="S397" s="235"/>
      <c r="T397" s="236"/>
      <c r="AT397" s="237" t="s">
        <v>135</v>
      </c>
      <c r="AU397" s="237" t="s">
        <v>85</v>
      </c>
      <c r="AV397" s="11" t="s">
        <v>85</v>
      </c>
      <c r="AW397" s="11" t="s">
        <v>36</v>
      </c>
      <c r="AX397" s="11" t="s">
        <v>78</v>
      </c>
      <c r="AY397" s="237" t="s">
        <v>126</v>
      </c>
    </row>
    <row r="398" s="1" customFormat="1" ht="25.5" customHeight="1">
      <c r="B398" s="46"/>
      <c r="C398" s="214" t="s">
        <v>656</v>
      </c>
      <c r="D398" s="214" t="s">
        <v>128</v>
      </c>
      <c r="E398" s="215" t="s">
        <v>657</v>
      </c>
      <c r="F398" s="216" t="s">
        <v>658</v>
      </c>
      <c r="G398" s="217" t="s">
        <v>410</v>
      </c>
      <c r="H398" s="218">
        <v>8</v>
      </c>
      <c r="I398" s="219"/>
      <c r="J398" s="220">
        <f>ROUND(I398*H398,2)</f>
        <v>0</v>
      </c>
      <c r="K398" s="216" t="s">
        <v>21</v>
      </c>
      <c r="L398" s="72"/>
      <c r="M398" s="221" t="s">
        <v>21</v>
      </c>
      <c r="N398" s="222" t="s">
        <v>44</v>
      </c>
      <c r="O398" s="47"/>
      <c r="P398" s="223">
        <f>O398*H398</f>
        <v>0</v>
      </c>
      <c r="Q398" s="223">
        <v>0.0026700000000000001</v>
      </c>
      <c r="R398" s="223">
        <f>Q398*H398</f>
        <v>0.021360000000000001</v>
      </c>
      <c r="S398" s="223">
        <v>0</v>
      </c>
      <c r="T398" s="224">
        <f>S398*H398</f>
        <v>0</v>
      </c>
      <c r="AR398" s="24" t="s">
        <v>216</v>
      </c>
      <c r="AT398" s="24" t="s">
        <v>128</v>
      </c>
      <c r="AU398" s="24" t="s">
        <v>85</v>
      </c>
      <c r="AY398" s="24" t="s">
        <v>126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24" t="s">
        <v>78</v>
      </c>
      <c r="BK398" s="225">
        <f>ROUND(I398*H398,2)</f>
        <v>0</v>
      </c>
      <c r="BL398" s="24" t="s">
        <v>216</v>
      </c>
      <c r="BM398" s="24" t="s">
        <v>659</v>
      </c>
    </row>
    <row r="399" s="13" customFormat="1">
      <c r="B399" s="249"/>
      <c r="C399" s="250"/>
      <c r="D399" s="228" t="s">
        <v>135</v>
      </c>
      <c r="E399" s="251" t="s">
        <v>21</v>
      </c>
      <c r="F399" s="252" t="s">
        <v>625</v>
      </c>
      <c r="G399" s="250"/>
      <c r="H399" s="251" t="s">
        <v>21</v>
      </c>
      <c r="I399" s="253"/>
      <c r="J399" s="250"/>
      <c r="K399" s="250"/>
      <c r="L399" s="254"/>
      <c r="M399" s="255"/>
      <c r="N399" s="256"/>
      <c r="O399" s="256"/>
      <c r="P399" s="256"/>
      <c r="Q399" s="256"/>
      <c r="R399" s="256"/>
      <c r="S399" s="256"/>
      <c r="T399" s="257"/>
      <c r="AT399" s="258" t="s">
        <v>135</v>
      </c>
      <c r="AU399" s="258" t="s">
        <v>85</v>
      </c>
      <c r="AV399" s="13" t="s">
        <v>78</v>
      </c>
      <c r="AW399" s="13" t="s">
        <v>36</v>
      </c>
      <c r="AX399" s="13" t="s">
        <v>73</v>
      </c>
      <c r="AY399" s="258" t="s">
        <v>126</v>
      </c>
    </row>
    <row r="400" s="11" customFormat="1">
      <c r="B400" s="226"/>
      <c r="C400" s="227"/>
      <c r="D400" s="228" t="s">
        <v>135</v>
      </c>
      <c r="E400" s="229" t="s">
        <v>21</v>
      </c>
      <c r="F400" s="230" t="s">
        <v>133</v>
      </c>
      <c r="G400" s="227"/>
      <c r="H400" s="231">
        <v>4</v>
      </c>
      <c r="I400" s="232"/>
      <c r="J400" s="227"/>
      <c r="K400" s="227"/>
      <c r="L400" s="233"/>
      <c r="M400" s="234"/>
      <c r="N400" s="235"/>
      <c r="O400" s="235"/>
      <c r="P400" s="235"/>
      <c r="Q400" s="235"/>
      <c r="R400" s="235"/>
      <c r="S400" s="235"/>
      <c r="T400" s="236"/>
      <c r="AT400" s="237" t="s">
        <v>135</v>
      </c>
      <c r="AU400" s="237" t="s">
        <v>85</v>
      </c>
      <c r="AV400" s="11" t="s">
        <v>85</v>
      </c>
      <c r="AW400" s="11" t="s">
        <v>36</v>
      </c>
      <c r="AX400" s="11" t="s">
        <v>73</v>
      </c>
      <c r="AY400" s="237" t="s">
        <v>126</v>
      </c>
    </row>
    <row r="401" s="13" customFormat="1">
      <c r="B401" s="249"/>
      <c r="C401" s="250"/>
      <c r="D401" s="228" t="s">
        <v>135</v>
      </c>
      <c r="E401" s="251" t="s">
        <v>21</v>
      </c>
      <c r="F401" s="252" t="s">
        <v>644</v>
      </c>
      <c r="G401" s="250"/>
      <c r="H401" s="251" t="s">
        <v>21</v>
      </c>
      <c r="I401" s="253"/>
      <c r="J401" s="250"/>
      <c r="K401" s="250"/>
      <c r="L401" s="254"/>
      <c r="M401" s="255"/>
      <c r="N401" s="256"/>
      <c r="O401" s="256"/>
      <c r="P401" s="256"/>
      <c r="Q401" s="256"/>
      <c r="R401" s="256"/>
      <c r="S401" s="256"/>
      <c r="T401" s="257"/>
      <c r="AT401" s="258" t="s">
        <v>135</v>
      </c>
      <c r="AU401" s="258" t="s">
        <v>85</v>
      </c>
      <c r="AV401" s="13" t="s">
        <v>78</v>
      </c>
      <c r="AW401" s="13" t="s">
        <v>36</v>
      </c>
      <c r="AX401" s="13" t="s">
        <v>73</v>
      </c>
      <c r="AY401" s="258" t="s">
        <v>126</v>
      </c>
    </row>
    <row r="402" s="11" customFormat="1">
      <c r="B402" s="226"/>
      <c r="C402" s="227"/>
      <c r="D402" s="228" t="s">
        <v>135</v>
      </c>
      <c r="E402" s="229" t="s">
        <v>21</v>
      </c>
      <c r="F402" s="230" t="s">
        <v>133</v>
      </c>
      <c r="G402" s="227"/>
      <c r="H402" s="231">
        <v>4</v>
      </c>
      <c r="I402" s="232"/>
      <c r="J402" s="227"/>
      <c r="K402" s="227"/>
      <c r="L402" s="233"/>
      <c r="M402" s="234"/>
      <c r="N402" s="235"/>
      <c r="O402" s="235"/>
      <c r="P402" s="235"/>
      <c r="Q402" s="235"/>
      <c r="R402" s="235"/>
      <c r="S402" s="235"/>
      <c r="T402" s="236"/>
      <c r="AT402" s="237" t="s">
        <v>135</v>
      </c>
      <c r="AU402" s="237" t="s">
        <v>85</v>
      </c>
      <c r="AV402" s="11" t="s">
        <v>85</v>
      </c>
      <c r="AW402" s="11" t="s">
        <v>36</v>
      </c>
      <c r="AX402" s="11" t="s">
        <v>73</v>
      </c>
      <c r="AY402" s="237" t="s">
        <v>126</v>
      </c>
    </row>
    <row r="403" s="12" customFormat="1">
      <c r="B403" s="238"/>
      <c r="C403" s="239"/>
      <c r="D403" s="228" t="s">
        <v>135</v>
      </c>
      <c r="E403" s="240" t="s">
        <v>21</v>
      </c>
      <c r="F403" s="241" t="s">
        <v>155</v>
      </c>
      <c r="G403" s="239"/>
      <c r="H403" s="242">
        <v>8</v>
      </c>
      <c r="I403" s="243"/>
      <c r="J403" s="239"/>
      <c r="K403" s="239"/>
      <c r="L403" s="244"/>
      <c r="M403" s="245"/>
      <c r="N403" s="246"/>
      <c r="O403" s="246"/>
      <c r="P403" s="246"/>
      <c r="Q403" s="246"/>
      <c r="R403" s="246"/>
      <c r="S403" s="246"/>
      <c r="T403" s="247"/>
      <c r="AT403" s="248" t="s">
        <v>135</v>
      </c>
      <c r="AU403" s="248" t="s">
        <v>85</v>
      </c>
      <c r="AV403" s="12" t="s">
        <v>133</v>
      </c>
      <c r="AW403" s="12" t="s">
        <v>36</v>
      </c>
      <c r="AX403" s="12" t="s">
        <v>78</v>
      </c>
      <c r="AY403" s="248" t="s">
        <v>126</v>
      </c>
    </row>
    <row r="404" s="1" customFormat="1" ht="25.5" customHeight="1">
      <c r="B404" s="46"/>
      <c r="C404" s="214" t="s">
        <v>660</v>
      </c>
      <c r="D404" s="214" t="s">
        <v>128</v>
      </c>
      <c r="E404" s="215" t="s">
        <v>661</v>
      </c>
      <c r="F404" s="216" t="s">
        <v>662</v>
      </c>
      <c r="G404" s="217" t="s">
        <v>242</v>
      </c>
      <c r="H404" s="218">
        <v>43</v>
      </c>
      <c r="I404" s="219"/>
      <c r="J404" s="220">
        <f>ROUND(I404*H404,2)</f>
        <v>0</v>
      </c>
      <c r="K404" s="216" t="s">
        <v>132</v>
      </c>
      <c r="L404" s="72"/>
      <c r="M404" s="221" t="s">
        <v>21</v>
      </c>
      <c r="N404" s="222" t="s">
        <v>44</v>
      </c>
      <c r="O404" s="47"/>
      <c r="P404" s="223">
        <f>O404*H404</f>
        <v>0</v>
      </c>
      <c r="Q404" s="223">
        <v>0</v>
      </c>
      <c r="R404" s="223">
        <f>Q404*H404</f>
        <v>0</v>
      </c>
      <c r="S404" s="223">
        <v>0</v>
      </c>
      <c r="T404" s="224">
        <f>S404*H404</f>
        <v>0</v>
      </c>
      <c r="AR404" s="24" t="s">
        <v>216</v>
      </c>
      <c r="AT404" s="24" t="s">
        <v>128</v>
      </c>
      <c r="AU404" s="24" t="s">
        <v>85</v>
      </c>
      <c r="AY404" s="24" t="s">
        <v>126</v>
      </c>
      <c r="BE404" s="225">
        <f>IF(N404="základní",J404,0)</f>
        <v>0</v>
      </c>
      <c r="BF404" s="225">
        <f>IF(N404="snížená",J404,0)</f>
        <v>0</v>
      </c>
      <c r="BG404" s="225">
        <f>IF(N404="zákl. přenesená",J404,0)</f>
        <v>0</v>
      </c>
      <c r="BH404" s="225">
        <f>IF(N404="sníž. přenesená",J404,0)</f>
        <v>0</v>
      </c>
      <c r="BI404" s="225">
        <f>IF(N404="nulová",J404,0)</f>
        <v>0</v>
      </c>
      <c r="BJ404" s="24" t="s">
        <v>78</v>
      </c>
      <c r="BK404" s="225">
        <f>ROUND(I404*H404,2)</f>
        <v>0</v>
      </c>
      <c r="BL404" s="24" t="s">
        <v>216</v>
      </c>
      <c r="BM404" s="24" t="s">
        <v>663</v>
      </c>
    </row>
    <row r="405" s="13" customFormat="1">
      <c r="B405" s="249"/>
      <c r="C405" s="250"/>
      <c r="D405" s="228" t="s">
        <v>135</v>
      </c>
      <c r="E405" s="251" t="s">
        <v>21</v>
      </c>
      <c r="F405" s="252" t="s">
        <v>642</v>
      </c>
      <c r="G405" s="250"/>
      <c r="H405" s="251" t="s">
        <v>21</v>
      </c>
      <c r="I405" s="253"/>
      <c r="J405" s="250"/>
      <c r="K405" s="250"/>
      <c r="L405" s="254"/>
      <c r="M405" s="255"/>
      <c r="N405" s="256"/>
      <c r="O405" s="256"/>
      <c r="P405" s="256"/>
      <c r="Q405" s="256"/>
      <c r="R405" s="256"/>
      <c r="S405" s="256"/>
      <c r="T405" s="257"/>
      <c r="AT405" s="258" t="s">
        <v>135</v>
      </c>
      <c r="AU405" s="258" t="s">
        <v>85</v>
      </c>
      <c r="AV405" s="13" t="s">
        <v>78</v>
      </c>
      <c r="AW405" s="13" t="s">
        <v>36</v>
      </c>
      <c r="AX405" s="13" t="s">
        <v>73</v>
      </c>
      <c r="AY405" s="258" t="s">
        <v>126</v>
      </c>
    </row>
    <row r="406" s="11" customFormat="1">
      <c r="B406" s="226"/>
      <c r="C406" s="227"/>
      <c r="D406" s="228" t="s">
        <v>135</v>
      </c>
      <c r="E406" s="229" t="s">
        <v>21</v>
      </c>
      <c r="F406" s="230" t="s">
        <v>664</v>
      </c>
      <c r="G406" s="227"/>
      <c r="H406" s="231">
        <v>35</v>
      </c>
      <c r="I406" s="232"/>
      <c r="J406" s="227"/>
      <c r="K406" s="227"/>
      <c r="L406" s="233"/>
      <c r="M406" s="234"/>
      <c r="N406" s="235"/>
      <c r="O406" s="235"/>
      <c r="P406" s="235"/>
      <c r="Q406" s="235"/>
      <c r="R406" s="235"/>
      <c r="S406" s="235"/>
      <c r="T406" s="236"/>
      <c r="AT406" s="237" t="s">
        <v>135</v>
      </c>
      <c r="AU406" s="237" t="s">
        <v>85</v>
      </c>
      <c r="AV406" s="11" t="s">
        <v>85</v>
      </c>
      <c r="AW406" s="11" t="s">
        <v>36</v>
      </c>
      <c r="AX406" s="11" t="s">
        <v>73</v>
      </c>
      <c r="AY406" s="237" t="s">
        <v>126</v>
      </c>
    </row>
    <row r="407" s="13" customFormat="1">
      <c r="B407" s="249"/>
      <c r="C407" s="250"/>
      <c r="D407" s="228" t="s">
        <v>135</v>
      </c>
      <c r="E407" s="251" t="s">
        <v>21</v>
      </c>
      <c r="F407" s="252" t="s">
        <v>644</v>
      </c>
      <c r="G407" s="250"/>
      <c r="H407" s="251" t="s">
        <v>21</v>
      </c>
      <c r="I407" s="253"/>
      <c r="J407" s="250"/>
      <c r="K407" s="250"/>
      <c r="L407" s="254"/>
      <c r="M407" s="255"/>
      <c r="N407" s="256"/>
      <c r="O407" s="256"/>
      <c r="P407" s="256"/>
      <c r="Q407" s="256"/>
      <c r="R407" s="256"/>
      <c r="S407" s="256"/>
      <c r="T407" s="257"/>
      <c r="AT407" s="258" t="s">
        <v>135</v>
      </c>
      <c r="AU407" s="258" t="s">
        <v>85</v>
      </c>
      <c r="AV407" s="13" t="s">
        <v>78</v>
      </c>
      <c r="AW407" s="13" t="s">
        <v>36</v>
      </c>
      <c r="AX407" s="13" t="s">
        <v>73</v>
      </c>
      <c r="AY407" s="258" t="s">
        <v>126</v>
      </c>
    </row>
    <row r="408" s="11" customFormat="1">
      <c r="B408" s="226"/>
      <c r="C408" s="227"/>
      <c r="D408" s="228" t="s">
        <v>135</v>
      </c>
      <c r="E408" s="229" t="s">
        <v>21</v>
      </c>
      <c r="F408" s="230" t="s">
        <v>133</v>
      </c>
      <c r="G408" s="227"/>
      <c r="H408" s="231">
        <v>4</v>
      </c>
      <c r="I408" s="232"/>
      <c r="J408" s="227"/>
      <c r="K408" s="227"/>
      <c r="L408" s="233"/>
      <c r="M408" s="234"/>
      <c r="N408" s="235"/>
      <c r="O408" s="235"/>
      <c r="P408" s="235"/>
      <c r="Q408" s="235"/>
      <c r="R408" s="235"/>
      <c r="S408" s="235"/>
      <c r="T408" s="236"/>
      <c r="AT408" s="237" t="s">
        <v>135</v>
      </c>
      <c r="AU408" s="237" t="s">
        <v>85</v>
      </c>
      <c r="AV408" s="11" t="s">
        <v>85</v>
      </c>
      <c r="AW408" s="11" t="s">
        <v>36</v>
      </c>
      <c r="AX408" s="11" t="s">
        <v>73</v>
      </c>
      <c r="AY408" s="237" t="s">
        <v>126</v>
      </c>
    </row>
    <row r="409" s="13" customFormat="1">
      <c r="B409" s="249"/>
      <c r="C409" s="250"/>
      <c r="D409" s="228" t="s">
        <v>135</v>
      </c>
      <c r="E409" s="251" t="s">
        <v>21</v>
      </c>
      <c r="F409" s="252" t="s">
        <v>646</v>
      </c>
      <c r="G409" s="250"/>
      <c r="H409" s="251" t="s">
        <v>21</v>
      </c>
      <c r="I409" s="253"/>
      <c r="J409" s="250"/>
      <c r="K409" s="250"/>
      <c r="L409" s="254"/>
      <c r="M409" s="255"/>
      <c r="N409" s="256"/>
      <c r="O409" s="256"/>
      <c r="P409" s="256"/>
      <c r="Q409" s="256"/>
      <c r="R409" s="256"/>
      <c r="S409" s="256"/>
      <c r="T409" s="257"/>
      <c r="AT409" s="258" t="s">
        <v>135</v>
      </c>
      <c r="AU409" s="258" t="s">
        <v>85</v>
      </c>
      <c r="AV409" s="13" t="s">
        <v>78</v>
      </c>
      <c r="AW409" s="13" t="s">
        <v>36</v>
      </c>
      <c r="AX409" s="13" t="s">
        <v>73</v>
      </c>
      <c r="AY409" s="258" t="s">
        <v>126</v>
      </c>
    </row>
    <row r="410" s="11" customFormat="1">
      <c r="B410" s="226"/>
      <c r="C410" s="227"/>
      <c r="D410" s="228" t="s">
        <v>135</v>
      </c>
      <c r="E410" s="229" t="s">
        <v>21</v>
      </c>
      <c r="F410" s="230" t="s">
        <v>133</v>
      </c>
      <c r="G410" s="227"/>
      <c r="H410" s="231">
        <v>4</v>
      </c>
      <c r="I410" s="232"/>
      <c r="J410" s="227"/>
      <c r="K410" s="227"/>
      <c r="L410" s="233"/>
      <c r="M410" s="234"/>
      <c r="N410" s="235"/>
      <c r="O410" s="235"/>
      <c r="P410" s="235"/>
      <c r="Q410" s="235"/>
      <c r="R410" s="235"/>
      <c r="S410" s="235"/>
      <c r="T410" s="236"/>
      <c r="AT410" s="237" t="s">
        <v>135</v>
      </c>
      <c r="AU410" s="237" t="s">
        <v>85</v>
      </c>
      <c r="AV410" s="11" t="s">
        <v>85</v>
      </c>
      <c r="AW410" s="11" t="s">
        <v>36</v>
      </c>
      <c r="AX410" s="11" t="s">
        <v>73</v>
      </c>
      <c r="AY410" s="237" t="s">
        <v>126</v>
      </c>
    </row>
    <row r="411" s="12" customFormat="1">
      <c r="B411" s="238"/>
      <c r="C411" s="239"/>
      <c r="D411" s="228" t="s">
        <v>135</v>
      </c>
      <c r="E411" s="240" t="s">
        <v>21</v>
      </c>
      <c r="F411" s="241" t="s">
        <v>155</v>
      </c>
      <c r="G411" s="239"/>
      <c r="H411" s="242">
        <v>43</v>
      </c>
      <c r="I411" s="243"/>
      <c r="J411" s="239"/>
      <c r="K411" s="239"/>
      <c r="L411" s="244"/>
      <c r="M411" s="245"/>
      <c r="N411" s="246"/>
      <c r="O411" s="246"/>
      <c r="P411" s="246"/>
      <c r="Q411" s="246"/>
      <c r="R411" s="246"/>
      <c r="S411" s="246"/>
      <c r="T411" s="247"/>
      <c r="AT411" s="248" t="s">
        <v>135</v>
      </c>
      <c r="AU411" s="248" t="s">
        <v>85</v>
      </c>
      <c r="AV411" s="12" t="s">
        <v>133</v>
      </c>
      <c r="AW411" s="12" t="s">
        <v>36</v>
      </c>
      <c r="AX411" s="12" t="s">
        <v>78</v>
      </c>
      <c r="AY411" s="248" t="s">
        <v>126</v>
      </c>
    </row>
    <row r="412" s="1" customFormat="1" ht="25.5" customHeight="1">
      <c r="B412" s="46"/>
      <c r="C412" s="214" t="s">
        <v>665</v>
      </c>
      <c r="D412" s="214" t="s">
        <v>128</v>
      </c>
      <c r="E412" s="215" t="s">
        <v>666</v>
      </c>
      <c r="F412" s="216" t="s">
        <v>667</v>
      </c>
      <c r="G412" s="217" t="s">
        <v>242</v>
      </c>
      <c r="H412" s="218">
        <v>5</v>
      </c>
      <c r="I412" s="219"/>
      <c r="J412" s="220">
        <f>ROUND(I412*H412,2)</f>
        <v>0</v>
      </c>
      <c r="K412" s="216" t="s">
        <v>132</v>
      </c>
      <c r="L412" s="72"/>
      <c r="M412" s="221" t="s">
        <v>21</v>
      </c>
      <c r="N412" s="222" t="s">
        <v>44</v>
      </c>
      <c r="O412" s="47"/>
      <c r="P412" s="223">
        <f>O412*H412</f>
        <v>0</v>
      </c>
      <c r="Q412" s="223">
        <v>0</v>
      </c>
      <c r="R412" s="223">
        <f>Q412*H412</f>
        <v>0</v>
      </c>
      <c r="S412" s="223">
        <v>0</v>
      </c>
      <c r="T412" s="224">
        <f>S412*H412</f>
        <v>0</v>
      </c>
      <c r="AR412" s="24" t="s">
        <v>216</v>
      </c>
      <c r="AT412" s="24" t="s">
        <v>128</v>
      </c>
      <c r="AU412" s="24" t="s">
        <v>85</v>
      </c>
      <c r="AY412" s="24" t="s">
        <v>126</v>
      </c>
      <c r="BE412" s="225">
        <f>IF(N412="základní",J412,0)</f>
        <v>0</v>
      </c>
      <c r="BF412" s="225">
        <f>IF(N412="snížená",J412,0)</f>
        <v>0</v>
      </c>
      <c r="BG412" s="225">
        <f>IF(N412="zákl. přenesená",J412,0)</f>
        <v>0</v>
      </c>
      <c r="BH412" s="225">
        <f>IF(N412="sníž. přenesená",J412,0)</f>
        <v>0</v>
      </c>
      <c r="BI412" s="225">
        <f>IF(N412="nulová",J412,0)</f>
        <v>0</v>
      </c>
      <c r="BJ412" s="24" t="s">
        <v>78</v>
      </c>
      <c r="BK412" s="225">
        <f>ROUND(I412*H412,2)</f>
        <v>0</v>
      </c>
      <c r="BL412" s="24" t="s">
        <v>216</v>
      </c>
      <c r="BM412" s="24" t="s">
        <v>668</v>
      </c>
    </row>
    <row r="413" s="13" customFormat="1">
      <c r="B413" s="249"/>
      <c r="C413" s="250"/>
      <c r="D413" s="228" t="s">
        <v>135</v>
      </c>
      <c r="E413" s="251" t="s">
        <v>21</v>
      </c>
      <c r="F413" s="252" t="s">
        <v>648</v>
      </c>
      <c r="G413" s="250"/>
      <c r="H413" s="251" t="s">
        <v>21</v>
      </c>
      <c r="I413" s="253"/>
      <c r="J413" s="250"/>
      <c r="K413" s="250"/>
      <c r="L413" s="254"/>
      <c r="M413" s="255"/>
      <c r="N413" s="256"/>
      <c r="O413" s="256"/>
      <c r="P413" s="256"/>
      <c r="Q413" s="256"/>
      <c r="R413" s="256"/>
      <c r="S413" s="256"/>
      <c r="T413" s="257"/>
      <c r="AT413" s="258" t="s">
        <v>135</v>
      </c>
      <c r="AU413" s="258" t="s">
        <v>85</v>
      </c>
      <c r="AV413" s="13" t="s">
        <v>78</v>
      </c>
      <c r="AW413" s="13" t="s">
        <v>36</v>
      </c>
      <c r="AX413" s="13" t="s">
        <v>73</v>
      </c>
      <c r="AY413" s="258" t="s">
        <v>126</v>
      </c>
    </row>
    <row r="414" s="11" customFormat="1">
      <c r="B414" s="226"/>
      <c r="C414" s="227"/>
      <c r="D414" s="228" t="s">
        <v>135</v>
      </c>
      <c r="E414" s="229" t="s">
        <v>21</v>
      </c>
      <c r="F414" s="230" t="s">
        <v>149</v>
      </c>
      <c r="G414" s="227"/>
      <c r="H414" s="231">
        <v>5</v>
      </c>
      <c r="I414" s="232"/>
      <c r="J414" s="227"/>
      <c r="K414" s="227"/>
      <c r="L414" s="233"/>
      <c r="M414" s="234"/>
      <c r="N414" s="235"/>
      <c r="O414" s="235"/>
      <c r="P414" s="235"/>
      <c r="Q414" s="235"/>
      <c r="R414" s="235"/>
      <c r="S414" s="235"/>
      <c r="T414" s="236"/>
      <c r="AT414" s="237" t="s">
        <v>135</v>
      </c>
      <c r="AU414" s="237" t="s">
        <v>85</v>
      </c>
      <c r="AV414" s="11" t="s">
        <v>85</v>
      </c>
      <c r="AW414" s="11" t="s">
        <v>36</v>
      </c>
      <c r="AX414" s="11" t="s">
        <v>78</v>
      </c>
      <c r="AY414" s="237" t="s">
        <v>126</v>
      </c>
    </row>
    <row r="415" s="1" customFormat="1" ht="16.5" customHeight="1">
      <c r="B415" s="46"/>
      <c r="C415" s="259" t="s">
        <v>669</v>
      </c>
      <c r="D415" s="259" t="s">
        <v>235</v>
      </c>
      <c r="E415" s="260" t="s">
        <v>670</v>
      </c>
      <c r="F415" s="261" t="s">
        <v>671</v>
      </c>
      <c r="G415" s="262" t="s">
        <v>131</v>
      </c>
      <c r="H415" s="263">
        <v>1.006</v>
      </c>
      <c r="I415" s="264"/>
      <c r="J415" s="265">
        <f>ROUND(I415*H415,2)</f>
        <v>0</v>
      </c>
      <c r="K415" s="261" t="s">
        <v>132</v>
      </c>
      <c r="L415" s="266"/>
      <c r="M415" s="267" t="s">
        <v>21</v>
      </c>
      <c r="N415" s="268" t="s">
        <v>44</v>
      </c>
      <c r="O415" s="47"/>
      <c r="P415" s="223">
        <f>O415*H415</f>
        <v>0</v>
      </c>
      <c r="Q415" s="223">
        <v>0.55000000000000004</v>
      </c>
      <c r="R415" s="223">
        <f>Q415*H415</f>
        <v>0.55330000000000001</v>
      </c>
      <c r="S415" s="223">
        <v>0</v>
      </c>
      <c r="T415" s="224">
        <f>S415*H415</f>
        <v>0</v>
      </c>
      <c r="AR415" s="24" t="s">
        <v>317</v>
      </c>
      <c r="AT415" s="24" t="s">
        <v>235</v>
      </c>
      <c r="AU415" s="24" t="s">
        <v>85</v>
      </c>
      <c r="AY415" s="24" t="s">
        <v>126</v>
      </c>
      <c r="BE415" s="225">
        <f>IF(N415="základní",J415,0)</f>
        <v>0</v>
      </c>
      <c r="BF415" s="225">
        <f>IF(N415="snížená",J415,0)</f>
        <v>0</v>
      </c>
      <c r="BG415" s="225">
        <f>IF(N415="zákl. přenesená",J415,0)</f>
        <v>0</v>
      </c>
      <c r="BH415" s="225">
        <f>IF(N415="sníž. přenesená",J415,0)</f>
        <v>0</v>
      </c>
      <c r="BI415" s="225">
        <f>IF(N415="nulová",J415,0)</f>
        <v>0</v>
      </c>
      <c r="BJ415" s="24" t="s">
        <v>78</v>
      </c>
      <c r="BK415" s="225">
        <f>ROUND(I415*H415,2)</f>
        <v>0</v>
      </c>
      <c r="BL415" s="24" t="s">
        <v>216</v>
      </c>
      <c r="BM415" s="24" t="s">
        <v>672</v>
      </c>
    </row>
    <row r="416" s="13" customFormat="1">
      <c r="B416" s="249"/>
      <c r="C416" s="250"/>
      <c r="D416" s="228" t="s">
        <v>135</v>
      </c>
      <c r="E416" s="251" t="s">
        <v>21</v>
      </c>
      <c r="F416" s="252" t="s">
        <v>642</v>
      </c>
      <c r="G416" s="250"/>
      <c r="H416" s="251" t="s">
        <v>21</v>
      </c>
      <c r="I416" s="253"/>
      <c r="J416" s="250"/>
      <c r="K416" s="250"/>
      <c r="L416" s="254"/>
      <c r="M416" s="255"/>
      <c r="N416" s="256"/>
      <c r="O416" s="256"/>
      <c r="P416" s="256"/>
      <c r="Q416" s="256"/>
      <c r="R416" s="256"/>
      <c r="S416" s="256"/>
      <c r="T416" s="257"/>
      <c r="AT416" s="258" t="s">
        <v>135</v>
      </c>
      <c r="AU416" s="258" t="s">
        <v>85</v>
      </c>
      <c r="AV416" s="13" t="s">
        <v>78</v>
      </c>
      <c r="AW416" s="13" t="s">
        <v>36</v>
      </c>
      <c r="AX416" s="13" t="s">
        <v>73</v>
      </c>
      <c r="AY416" s="258" t="s">
        <v>126</v>
      </c>
    </row>
    <row r="417" s="11" customFormat="1">
      <c r="B417" s="226"/>
      <c r="C417" s="227"/>
      <c r="D417" s="228" t="s">
        <v>135</v>
      </c>
      <c r="E417" s="229" t="s">
        <v>21</v>
      </c>
      <c r="F417" s="230" t="s">
        <v>643</v>
      </c>
      <c r="G417" s="227"/>
      <c r="H417" s="231">
        <v>0.67200000000000004</v>
      </c>
      <c r="I417" s="232"/>
      <c r="J417" s="227"/>
      <c r="K417" s="227"/>
      <c r="L417" s="233"/>
      <c r="M417" s="234"/>
      <c r="N417" s="235"/>
      <c r="O417" s="235"/>
      <c r="P417" s="235"/>
      <c r="Q417" s="235"/>
      <c r="R417" s="235"/>
      <c r="S417" s="235"/>
      <c r="T417" s="236"/>
      <c r="AT417" s="237" t="s">
        <v>135</v>
      </c>
      <c r="AU417" s="237" t="s">
        <v>85</v>
      </c>
      <c r="AV417" s="11" t="s">
        <v>85</v>
      </c>
      <c r="AW417" s="11" t="s">
        <v>36</v>
      </c>
      <c r="AX417" s="11" t="s">
        <v>73</v>
      </c>
      <c r="AY417" s="237" t="s">
        <v>126</v>
      </c>
    </row>
    <row r="418" s="13" customFormat="1">
      <c r="B418" s="249"/>
      <c r="C418" s="250"/>
      <c r="D418" s="228" t="s">
        <v>135</v>
      </c>
      <c r="E418" s="251" t="s">
        <v>21</v>
      </c>
      <c r="F418" s="252" t="s">
        <v>644</v>
      </c>
      <c r="G418" s="250"/>
      <c r="H418" s="251" t="s">
        <v>21</v>
      </c>
      <c r="I418" s="253"/>
      <c r="J418" s="250"/>
      <c r="K418" s="250"/>
      <c r="L418" s="254"/>
      <c r="M418" s="255"/>
      <c r="N418" s="256"/>
      <c r="O418" s="256"/>
      <c r="P418" s="256"/>
      <c r="Q418" s="256"/>
      <c r="R418" s="256"/>
      <c r="S418" s="256"/>
      <c r="T418" s="257"/>
      <c r="AT418" s="258" t="s">
        <v>135</v>
      </c>
      <c r="AU418" s="258" t="s">
        <v>85</v>
      </c>
      <c r="AV418" s="13" t="s">
        <v>78</v>
      </c>
      <c r="AW418" s="13" t="s">
        <v>36</v>
      </c>
      <c r="AX418" s="13" t="s">
        <v>73</v>
      </c>
      <c r="AY418" s="258" t="s">
        <v>126</v>
      </c>
    </row>
    <row r="419" s="11" customFormat="1">
      <c r="B419" s="226"/>
      <c r="C419" s="227"/>
      <c r="D419" s="228" t="s">
        <v>135</v>
      </c>
      <c r="E419" s="229" t="s">
        <v>21</v>
      </c>
      <c r="F419" s="230" t="s">
        <v>645</v>
      </c>
      <c r="G419" s="227"/>
      <c r="H419" s="231">
        <v>0.064000000000000001</v>
      </c>
      <c r="I419" s="232"/>
      <c r="J419" s="227"/>
      <c r="K419" s="227"/>
      <c r="L419" s="233"/>
      <c r="M419" s="234"/>
      <c r="N419" s="235"/>
      <c r="O419" s="235"/>
      <c r="P419" s="235"/>
      <c r="Q419" s="235"/>
      <c r="R419" s="235"/>
      <c r="S419" s="235"/>
      <c r="T419" s="236"/>
      <c r="AT419" s="237" t="s">
        <v>135</v>
      </c>
      <c r="AU419" s="237" t="s">
        <v>85</v>
      </c>
      <c r="AV419" s="11" t="s">
        <v>85</v>
      </c>
      <c r="AW419" s="11" t="s">
        <v>36</v>
      </c>
      <c r="AX419" s="11" t="s">
        <v>73</v>
      </c>
      <c r="AY419" s="237" t="s">
        <v>126</v>
      </c>
    </row>
    <row r="420" s="13" customFormat="1">
      <c r="B420" s="249"/>
      <c r="C420" s="250"/>
      <c r="D420" s="228" t="s">
        <v>135</v>
      </c>
      <c r="E420" s="251" t="s">
        <v>21</v>
      </c>
      <c r="F420" s="252" t="s">
        <v>646</v>
      </c>
      <c r="G420" s="250"/>
      <c r="H420" s="251" t="s">
        <v>21</v>
      </c>
      <c r="I420" s="253"/>
      <c r="J420" s="250"/>
      <c r="K420" s="250"/>
      <c r="L420" s="254"/>
      <c r="M420" s="255"/>
      <c r="N420" s="256"/>
      <c r="O420" s="256"/>
      <c r="P420" s="256"/>
      <c r="Q420" s="256"/>
      <c r="R420" s="256"/>
      <c r="S420" s="256"/>
      <c r="T420" s="257"/>
      <c r="AT420" s="258" t="s">
        <v>135</v>
      </c>
      <c r="AU420" s="258" t="s">
        <v>85</v>
      </c>
      <c r="AV420" s="13" t="s">
        <v>78</v>
      </c>
      <c r="AW420" s="13" t="s">
        <v>36</v>
      </c>
      <c r="AX420" s="13" t="s">
        <v>73</v>
      </c>
      <c r="AY420" s="258" t="s">
        <v>126</v>
      </c>
    </row>
    <row r="421" s="11" customFormat="1">
      <c r="B421" s="226"/>
      <c r="C421" s="227"/>
      <c r="D421" s="228" t="s">
        <v>135</v>
      </c>
      <c r="E421" s="229" t="s">
        <v>21</v>
      </c>
      <c r="F421" s="230" t="s">
        <v>647</v>
      </c>
      <c r="G421" s="227"/>
      <c r="H421" s="231">
        <v>0.078</v>
      </c>
      <c r="I421" s="232"/>
      <c r="J421" s="227"/>
      <c r="K421" s="227"/>
      <c r="L421" s="233"/>
      <c r="M421" s="234"/>
      <c r="N421" s="235"/>
      <c r="O421" s="235"/>
      <c r="P421" s="235"/>
      <c r="Q421" s="235"/>
      <c r="R421" s="235"/>
      <c r="S421" s="235"/>
      <c r="T421" s="236"/>
      <c r="AT421" s="237" t="s">
        <v>135</v>
      </c>
      <c r="AU421" s="237" t="s">
        <v>85</v>
      </c>
      <c r="AV421" s="11" t="s">
        <v>85</v>
      </c>
      <c r="AW421" s="11" t="s">
        <v>36</v>
      </c>
      <c r="AX421" s="11" t="s">
        <v>73</v>
      </c>
      <c r="AY421" s="237" t="s">
        <v>126</v>
      </c>
    </row>
    <row r="422" s="13" customFormat="1">
      <c r="B422" s="249"/>
      <c r="C422" s="250"/>
      <c r="D422" s="228" t="s">
        <v>135</v>
      </c>
      <c r="E422" s="251" t="s">
        <v>21</v>
      </c>
      <c r="F422" s="252" t="s">
        <v>648</v>
      </c>
      <c r="G422" s="250"/>
      <c r="H422" s="251" t="s">
        <v>21</v>
      </c>
      <c r="I422" s="253"/>
      <c r="J422" s="250"/>
      <c r="K422" s="250"/>
      <c r="L422" s="254"/>
      <c r="M422" s="255"/>
      <c r="N422" s="256"/>
      <c r="O422" s="256"/>
      <c r="P422" s="256"/>
      <c r="Q422" s="256"/>
      <c r="R422" s="256"/>
      <c r="S422" s="256"/>
      <c r="T422" s="257"/>
      <c r="AT422" s="258" t="s">
        <v>135</v>
      </c>
      <c r="AU422" s="258" t="s">
        <v>85</v>
      </c>
      <c r="AV422" s="13" t="s">
        <v>78</v>
      </c>
      <c r="AW422" s="13" t="s">
        <v>36</v>
      </c>
      <c r="AX422" s="13" t="s">
        <v>73</v>
      </c>
      <c r="AY422" s="258" t="s">
        <v>126</v>
      </c>
    </row>
    <row r="423" s="11" customFormat="1">
      <c r="B423" s="226"/>
      <c r="C423" s="227"/>
      <c r="D423" s="228" t="s">
        <v>135</v>
      </c>
      <c r="E423" s="229" t="s">
        <v>21</v>
      </c>
      <c r="F423" s="230" t="s">
        <v>649</v>
      </c>
      <c r="G423" s="227"/>
      <c r="H423" s="231">
        <v>0.192</v>
      </c>
      <c r="I423" s="232"/>
      <c r="J423" s="227"/>
      <c r="K423" s="227"/>
      <c r="L423" s="233"/>
      <c r="M423" s="234"/>
      <c r="N423" s="235"/>
      <c r="O423" s="235"/>
      <c r="P423" s="235"/>
      <c r="Q423" s="235"/>
      <c r="R423" s="235"/>
      <c r="S423" s="235"/>
      <c r="T423" s="236"/>
      <c r="AT423" s="237" t="s">
        <v>135</v>
      </c>
      <c r="AU423" s="237" t="s">
        <v>85</v>
      </c>
      <c r="AV423" s="11" t="s">
        <v>85</v>
      </c>
      <c r="AW423" s="11" t="s">
        <v>36</v>
      </c>
      <c r="AX423" s="11" t="s">
        <v>73</v>
      </c>
      <c r="AY423" s="237" t="s">
        <v>126</v>
      </c>
    </row>
    <row r="424" s="12" customFormat="1">
      <c r="B424" s="238"/>
      <c r="C424" s="239"/>
      <c r="D424" s="228" t="s">
        <v>135</v>
      </c>
      <c r="E424" s="240" t="s">
        <v>21</v>
      </c>
      <c r="F424" s="241" t="s">
        <v>155</v>
      </c>
      <c r="G424" s="239"/>
      <c r="H424" s="242">
        <v>1.006</v>
      </c>
      <c r="I424" s="243"/>
      <c r="J424" s="239"/>
      <c r="K424" s="239"/>
      <c r="L424" s="244"/>
      <c r="M424" s="245"/>
      <c r="N424" s="246"/>
      <c r="O424" s="246"/>
      <c r="P424" s="246"/>
      <c r="Q424" s="246"/>
      <c r="R424" s="246"/>
      <c r="S424" s="246"/>
      <c r="T424" s="247"/>
      <c r="AT424" s="248" t="s">
        <v>135</v>
      </c>
      <c r="AU424" s="248" t="s">
        <v>85</v>
      </c>
      <c r="AV424" s="12" t="s">
        <v>133</v>
      </c>
      <c r="AW424" s="12" t="s">
        <v>36</v>
      </c>
      <c r="AX424" s="12" t="s">
        <v>78</v>
      </c>
      <c r="AY424" s="248" t="s">
        <v>126</v>
      </c>
    </row>
    <row r="425" s="1" customFormat="1" ht="25.5" customHeight="1">
      <c r="B425" s="46"/>
      <c r="C425" s="214" t="s">
        <v>673</v>
      </c>
      <c r="D425" s="214" t="s">
        <v>128</v>
      </c>
      <c r="E425" s="215" t="s">
        <v>674</v>
      </c>
      <c r="F425" s="216" t="s">
        <v>675</v>
      </c>
      <c r="G425" s="217" t="s">
        <v>176</v>
      </c>
      <c r="H425" s="218">
        <v>26.399999999999999</v>
      </c>
      <c r="I425" s="219"/>
      <c r="J425" s="220">
        <f>ROUND(I425*H425,2)</f>
        <v>0</v>
      </c>
      <c r="K425" s="216" t="s">
        <v>132</v>
      </c>
      <c r="L425" s="72"/>
      <c r="M425" s="221" t="s">
        <v>21</v>
      </c>
      <c r="N425" s="222" t="s">
        <v>44</v>
      </c>
      <c r="O425" s="47"/>
      <c r="P425" s="223">
        <f>O425*H425</f>
        <v>0</v>
      </c>
      <c r="Q425" s="223">
        <v>0.011520000000000001</v>
      </c>
      <c r="R425" s="223">
        <f>Q425*H425</f>
        <v>0.30412800000000001</v>
      </c>
      <c r="S425" s="223">
        <v>0</v>
      </c>
      <c r="T425" s="224">
        <f>S425*H425</f>
        <v>0</v>
      </c>
      <c r="AR425" s="24" t="s">
        <v>216</v>
      </c>
      <c r="AT425" s="24" t="s">
        <v>128</v>
      </c>
      <c r="AU425" s="24" t="s">
        <v>85</v>
      </c>
      <c r="AY425" s="24" t="s">
        <v>126</v>
      </c>
      <c r="BE425" s="225">
        <f>IF(N425="základní",J425,0)</f>
        <v>0</v>
      </c>
      <c r="BF425" s="225">
        <f>IF(N425="snížená",J425,0)</f>
        <v>0</v>
      </c>
      <c r="BG425" s="225">
        <f>IF(N425="zákl. přenesená",J425,0)</f>
        <v>0</v>
      </c>
      <c r="BH425" s="225">
        <f>IF(N425="sníž. přenesená",J425,0)</f>
        <v>0</v>
      </c>
      <c r="BI425" s="225">
        <f>IF(N425="nulová",J425,0)</f>
        <v>0</v>
      </c>
      <c r="BJ425" s="24" t="s">
        <v>78</v>
      </c>
      <c r="BK425" s="225">
        <f>ROUND(I425*H425,2)</f>
        <v>0</v>
      </c>
      <c r="BL425" s="24" t="s">
        <v>216</v>
      </c>
      <c r="BM425" s="24" t="s">
        <v>676</v>
      </c>
    </row>
    <row r="426" s="13" customFormat="1">
      <c r="B426" s="249"/>
      <c r="C426" s="250"/>
      <c r="D426" s="228" t="s">
        <v>135</v>
      </c>
      <c r="E426" s="251" t="s">
        <v>21</v>
      </c>
      <c r="F426" s="252" t="s">
        <v>592</v>
      </c>
      <c r="G426" s="250"/>
      <c r="H426" s="251" t="s">
        <v>21</v>
      </c>
      <c r="I426" s="253"/>
      <c r="J426" s="250"/>
      <c r="K426" s="250"/>
      <c r="L426" s="254"/>
      <c r="M426" s="255"/>
      <c r="N426" s="256"/>
      <c r="O426" s="256"/>
      <c r="P426" s="256"/>
      <c r="Q426" s="256"/>
      <c r="R426" s="256"/>
      <c r="S426" s="256"/>
      <c r="T426" s="257"/>
      <c r="AT426" s="258" t="s">
        <v>135</v>
      </c>
      <c r="AU426" s="258" t="s">
        <v>85</v>
      </c>
      <c r="AV426" s="13" t="s">
        <v>78</v>
      </c>
      <c r="AW426" s="13" t="s">
        <v>36</v>
      </c>
      <c r="AX426" s="13" t="s">
        <v>73</v>
      </c>
      <c r="AY426" s="258" t="s">
        <v>126</v>
      </c>
    </row>
    <row r="427" s="11" customFormat="1">
      <c r="B427" s="226"/>
      <c r="C427" s="227"/>
      <c r="D427" s="228" t="s">
        <v>135</v>
      </c>
      <c r="E427" s="229" t="s">
        <v>21</v>
      </c>
      <c r="F427" s="230" t="s">
        <v>593</v>
      </c>
      <c r="G427" s="227"/>
      <c r="H427" s="231">
        <v>26.399999999999999</v>
      </c>
      <c r="I427" s="232"/>
      <c r="J427" s="227"/>
      <c r="K427" s="227"/>
      <c r="L427" s="233"/>
      <c r="M427" s="234"/>
      <c r="N427" s="235"/>
      <c r="O427" s="235"/>
      <c r="P427" s="235"/>
      <c r="Q427" s="235"/>
      <c r="R427" s="235"/>
      <c r="S427" s="235"/>
      <c r="T427" s="236"/>
      <c r="AT427" s="237" t="s">
        <v>135</v>
      </c>
      <c r="AU427" s="237" t="s">
        <v>85</v>
      </c>
      <c r="AV427" s="11" t="s">
        <v>85</v>
      </c>
      <c r="AW427" s="11" t="s">
        <v>36</v>
      </c>
      <c r="AX427" s="11" t="s">
        <v>78</v>
      </c>
      <c r="AY427" s="237" t="s">
        <v>126</v>
      </c>
    </row>
    <row r="428" s="1" customFormat="1" ht="16.5" customHeight="1">
      <c r="B428" s="46"/>
      <c r="C428" s="214" t="s">
        <v>677</v>
      </c>
      <c r="D428" s="214" t="s">
        <v>128</v>
      </c>
      <c r="E428" s="215" t="s">
        <v>678</v>
      </c>
      <c r="F428" s="216" t="s">
        <v>679</v>
      </c>
      <c r="G428" s="217" t="s">
        <v>242</v>
      </c>
      <c r="H428" s="218">
        <v>56.600000000000001</v>
      </c>
      <c r="I428" s="219"/>
      <c r="J428" s="220">
        <f>ROUND(I428*H428,2)</f>
        <v>0</v>
      </c>
      <c r="K428" s="216" t="s">
        <v>132</v>
      </c>
      <c r="L428" s="72"/>
      <c r="M428" s="221" t="s">
        <v>21</v>
      </c>
      <c r="N428" s="222" t="s">
        <v>44</v>
      </c>
      <c r="O428" s="47"/>
      <c r="P428" s="223">
        <f>O428*H428</f>
        <v>0</v>
      </c>
      <c r="Q428" s="223">
        <v>0</v>
      </c>
      <c r="R428" s="223">
        <f>Q428*H428</f>
        <v>0</v>
      </c>
      <c r="S428" s="223">
        <v>0</v>
      </c>
      <c r="T428" s="224">
        <f>S428*H428</f>
        <v>0</v>
      </c>
      <c r="AR428" s="24" t="s">
        <v>216</v>
      </c>
      <c r="AT428" s="24" t="s">
        <v>128</v>
      </c>
      <c r="AU428" s="24" t="s">
        <v>85</v>
      </c>
      <c r="AY428" s="24" t="s">
        <v>126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24" t="s">
        <v>78</v>
      </c>
      <c r="BK428" s="225">
        <f>ROUND(I428*H428,2)</f>
        <v>0</v>
      </c>
      <c r="BL428" s="24" t="s">
        <v>216</v>
      </c>
      <c r="BM428" s="24" t="s">
        <v>680</v>
      </c>
    </row>
    <row r="429" s="13" customFormat="1">
      <c r="B429" s="249"/>
      <c r="C429" s="250"/>
      <c r="D429" s="228" t="s">
        <v>135</v>
      </c>
      <c r="E429" s="251" t="s">
        <v>21</v>
      </c>
      <c r="F429" s="252" t="s">
        <v>681</v>
      </c>
      <c r="G429" s="250"/>
      <c r="H429" s="251" t="s">
        <v>21</v>
      </c>
      <c r="I429" s="253"/>
      <c r="J429" s="250"/>
      <c r="K429" s="250"/>
      <c r="L429" s="254"/>
      <c r="M429" s="255"/>
      <c r="N429" s="256"/>
      <c r="O429" s="256"/>
      <c r="P429" s="256"/>
      <c r="Q429" s="256"/>
      <c r="R429" s="256"/>
      <c r="S429" s="256"/>
      <c r="T429" s="257"/>
      <c r="AT429" s="258" t="s">
        <v>135</v>
      </c>
      <c r="AU429" s="258" t="s">
        <v>85</v>
      </c>
      <c r="AV429" s="13" t="s">
        <v>78</v>
      </c>
      <c r="AW429" s="13" t="s">
        <v>36</v>
      </c>
      <c r="AX429" s="13" t="s">
        <v>73</v>
      </c>
      <c r="AY429" s="258" t="s">
        <v>126</v>
      </c>
    </row>
    <row r="430" s="11" customFormat="1">
      <c r="B430" s="226"/>
      <c r="C430" s="227"/>
      <c r="D430" s="228" t="s">
        <v>135</v>
      </c>
      <c r="E430" s="229" t="s">
        <v>21</v>
      </c>
      <c r="F430" s="230" t="s">
        <v>664</v>
      </c>
      <c r="G430" s="227"/>
      <c r="H430" s="231">
        <v>35</v>
      </c>
      <c r="I430" s="232"/>
      <c r="J430" s="227"/>
      <c r="K430" s="227"/>
      <c r="L430" s="233"/>
      <c r="M430" s="234"/>
      <c r="N430" s="235"/>
      <c r="O430" s="235"/>
      <c r="P430" s="235"/>
      <c r="Q430" s="235"/>
      <c r="R430" s="235"/>
      <c r="S430" s="235"/>
      <c r="T430" s="236"/>
      <c r="AT430" s="237" t="s">
        <v>135</v>
      </c>
      <c r="AU430" s="237" t="s">
        <v>85</v>
      </c>
      <c r="AV430" s="11" t="s">
        <v>85</v>
      </c>
      <c r="AW430" s="11" t="s">
        <v>36</v>
      </c>
      <c r="AX430" s="11" t="s">
        <v>73</v>
      </c>
      <c r="AY430" s="237" t="s">
        <v>126</v>
      </c>
    </row>
    <row r="431" s="13" customFormat="1">
      <c r="B431" s="249"/>
      <c r="C431" s="250"/>
      <c r="D431" s="228" t="s">
        <v>135</v>
      </c>
      <c r="E431" s="251" t="s">
        <v>21</v>
      </c>
      <c r="F431" s="252" t="s">
        <v>682</v>
      </c>
      <c r="G431" s="250"/>
      <c r="H431" s="251" t="s">
        <v>21</v>
      </c>
      <c r="I431" s="253"/>
      <c r="J431" s="250"/>
      <c r="K431" s="250"/>
      <c r="L431" s="254"/>
      <c r="M431" s="255"/>
      <c r="N431" s="256"/>
      <c r="O431" s="256"/>
      <c r="P431" s="256"/>
      <c r="Q431" s="256"/>
      <c r="R431" s="256"/>
      <c r="S431" s="256"/>
      <c r="T431" s="257"/>
      <c r="AT431" s="258" t="s">
        <v>135</v>
      </c>
      <c r="AU431" s="258" t="s">
        <v>85</v>
      </c>
      <c r="AV431" s="13" t="s">
        <v>78</v>
      </c>
      <c r="AW431" s="13" t="s">
        <v>36</v>
      </c>
      <c r="AX431" s="13" t="s">
        <v>73</v>
      </c>
      <c r="AY431" s="258" t="s">
        <v>126</v>
      </c>
    </row>
    <row r="432" s="11" customFormat="1">
      <c r="B432" s="226"/>
      <c r="C432" s="227"/>
      <c r="D432" s="228" t="s">
        <v>135</v>
      </c>
      <c r="E432" s="229" t="s">
        <v>21</v>
      </c>
      <c r="F432" s="230" t="s">
        <v>683</v>
      </c>
      <c r="G432" s="227"/>
      <c r="H432" s="231">
        <v>21.600000000000001</v>
      </c>
      <c r="I432" s="232"/>
      <c r="J432" s="227"/>
      <c r="K432" s="227"/>
      <c r="L432" s="233"/>
      <c r="M432" s="234"/>
      <c r="N432" s="235"/>
      <c r="O432" s="235"/>
      <c r="P432" s="235"/>
      <c r="Q432" s="235"/>
      <c r="R432" s="235"/>
      <c r="S432" s="235"/>
      <c r="T432" s="236"/>
      <c r="AT432" s="237" t="s">
        <v>135</v>
      </c>
      <c r="AU432" s="237" t="s">
        <v>85</v>
      </c>
      <c r="AV432" s="11" t="s">
        <v>85</v>
      </c>
      <c r="AW432" s="11" t="s">
        <v>36</v>
      </c>
      <c r="AX432" s="11" t="s">
        <v>73</v>
      </c>
      <c r="AY432" s="237" t="s">
        <v>126</v>
      </c>
    </row>
    <row r="433" s="12" customFormat="1">
      <c r="B433" s="238"/>
      <c r="C433" s="239"/>
      <c r="D433" s="228" t="s">
        <v>135</v>
      </c>
      <c r="E433" s="240" t="s">
        <v>21</v>
      </c>
      <c r="F433" s="241" t="s">
        <v>155</v>
      </c>
      <c r="G433" s="239"/>
      <c r="H433" s="242">
        <v>56.600000000000001</v>
      </c>
      <c r="I433" s="243"/>
      <c r="J433" s="239"/>
      <c r="K433" s="239"/>
      <c r="L433" s="244"/>
      <c r="M433" s="245"/>
      <c r="N433" s="246"/>
      <c r="O433" s="246"/>
      <c r="P433" s="246"/>
      <c r="Q433" s="246"/>
      <c r="R433" s="246"/>
      <c r="S433" s="246"/>
      <c r="T433" s="247"/>
      <c r="AT433" s="248" t="s">
        <v>135</v>
      </c>
      <c r="AU433" s="248" t="s">
        <v>85</v>
      </c>
      <c r="AV433" s="12" t="s">
        <v>133</v>
      </c>
      <c r="AW433" s="12" t="s">
        <v>36</v>
      </c>
      <c r="AX433" s="12" t="s">
        <v>78</v>
      </c>
      <c r="AY433" s="248" t="s">
        <v>126</v>
      </c>
    </row>
    <row r="434" s="1" customFormat="1" ht="16.5" customHeight="1">
      <c r="B434" s="46"/>
      <c r="C434" s="259" t="s">
        <v>684</v>
      </c>
      <c r="D434" s="259" t="s">
        <v>235</v>
      </c>
      <c r="E434" s="260" t="s">
        <v>685</v>
      </c>
      <c r="F434" s="261" t="s">
        <v>686</v>
      </c>
      <c r="G434" s="262" t="s">
        <v>131</v>
      </c>
      <c r="H434" s="263">
        <v>0.14999999999999999</v>
      </c>
      <c r="I434" s="264"/>
      <c r="J434" s="265">
        <f>ROUND(I434*H434,2)</f>
        <v>0</v>
      </c>
      <c r="K434" s="261" t="s">
        <v>132</v>
      </c>
      <c r="L434" s="266"/>
      <c r="M434" s="267" t="s">
        <v>21</v>
      </c>
      <c r="N434" s="268" t="s">
        <v>44</v>
      </c>
      <c r="O434" s="47"/>
      <c r="P434" s="223">
        <f>O434*H434</f>
        <v>0</v>
      </c>
      <c r="Q434" s="223">
        <v>0.55000000000000004</v>
      </c>
      <c r="R434" s="223">
        <f>Q434*H434</f>
        <v>0.082500000000000004</v>
      </c>
      <c r="S434" s="223">
        <v>0</v>
      </c>
      <c r="T434" s="224">
        <f>S434*H434</f>
        <v>0</v>
      </c>
      <c r="AR434" s="24" t="s">
        <v>317</v>
      </c>
      <c r="AT434" s="24" t="s">
        <v>235</v>
      </c>
      <c r="AU434" s="24" t="s">
        <v>85</v>
      </c>
      <c r="AY434" s="24" t="s">
        <v>126</v>
      </c>
      <c r="BE434" s="225">
        <f>IF(N434="základní",J434,0)</f>
        <v>0</v>
      </c>
      <c r="BF434" s="225">
        <f>IF(N434="snížená",J434,0)</f>
        <v>0</v>
      </c>
      <c r="BG434" s="225">
        <f>IF(N434="zákl. přenesená",J434,0)</f>
        <v>0</v>
      </c>
      <c r="BH434" s="225">
        <f>IF(N434="sníž. přenesená",J434,0)</f>
        <v>0</v>
      </c>
      <c r="BI434" s="225">
        <f>IF(N434="nulová",J434,0)</f>
        <v>0</v>
      </c>
      <c r="BJ434" s="24" t="s">
        <v>78</v>
      </c>
      <c r="BK434" s="225">
        <f>ROUND(I434*H434,2)</f>
        <v>0</v>
      </c>
      <c r="BL434" s="24" t="s">
        <v>216</v>
      </c>
      <c r="BM434" s="24" t="s">
        <v>687</v>
      </c>
    </row>
    <row r="435" s="11" customFormat="1">
      <c r="B435" s="226"/>
      <c r="C435" s="227"/>
      <c r="D435" s="228" t="s">
        <v>135</v>
      </c>
      <c r="E435" s="229" t="s">
        <v>21</v>
      </c>
      <c r="F435" s="230" t="s">
        <v>688</v>
      </c>
      <c r="G435" s="227"/>
      <c r="H435" s="231">
        <v>0.13600000000000001</v>
      </c>
      <c r="I435" s="232"/>
      <c r="J435" s="227"/>
      <c r="K435" s="227"/>
      <c r="L435" s="233"/>
      <c r="M435" s="234"/>
      <c r="N435" s="235"/>
      <c r="O435" s="235"/>
      <c r="P435" s="235"/>
      <c r="Q435" s="235"/>
      <c r="R435" s="235"/>
      <c r="S435" s="235"/>
      <c r="T435" s="236"/>
      <c r="AT435" s="237" t="s">
        <v>135</v>
      </c>
      <c r="AU435" s="237" t="s">
        <v>85</v>
      </c>
      <c r="AV435" s="11" t="s">
        <v>85</v>
      </c>
      <c r="AW435" s="11" t="s">
        <v>36</v>
      </c>
      <c r="AX435" s="11" t="s">
        <v>78</v>
      </c>
      <c r="AY435" s="237" t="s">
        <v>126</v>
      </c>
    </row>
    <row r="436" s="11" customFormat="1">
      <c r="B436" s="226"/>
      <c r="C436" s="227"/>
      <c r="D436" s="228" t="s">
        <v>135</v>
      </c>
      <c r="E436" s="227"/>
      <c r="F436" s="230" t="s">
        <v>689</v>
      </c>
      <c r="G436" s="227"/>
      <c r="H436" s="231">
        <v>0.14999999999999999</v>
      </c>
      <c r="I436" s="232"/>
      <c r="J436" s="227"/>
      <c r="K436" s="227"/>
      <c r="L436" s="233"/>
      <c r="M436" s="234"/>
      <c r="N436" s="235"/>
      <c r="O436" s="235"/>
      <c r="P436" s="235"/>
      <c r="Q436" s="235"/>
      <c r="R436" s="235"/>
      <c r="S436" s="235"/>
      <c r="T436" s="236"/>
      <c r="AT436" s="237" t="s">
        <v>135</v>
      </c>
      <c r="AU436" s="237" t="s">
        <v>85</v>
      </c>
      <c r="AV436" s="11" t="s">
        <v>85</v>
      </c>
      <c r="AW436" s="11" t="s">
        <v>6</v>
      </c>
      <c r="AX436" s="11" t="s">
        <v>78</v>
      </c>
      <c r="AY436" s="237" t="s">
        <v>126</v>
      </c>
    </row>
    <row r="437" s="1" customFormat="1" ht="16.5" customHeight="1">
      <c r="B437" s="46"/>
      <c r="C437" s="214" t="s">
        <v>690</v>
      </c>
      <c r="D437" s="214" t="s">
        <v>128</v>
      </c>
      <c r="E437" s="215" t="s">
        <v>691</v>
      </c>
      <c r="F437" s="216" t="s">
        <v>692</v>
      </c>
      <c r="G437" s="217" t="s">
        <v>131</v>
      </c>
      <c r="H437" s="218">
        <v>1.6539999999999999</v>
      </c>
      <c r="I437" s="219"/>
      <c r="J437" s="220">
        <f>ROUND(I437*H437,2)</f>
        <v>0</v>
      </c>
      <c r="K437" s="216" t="s">
        <v>132</v>
      </c>
      <c r="L437" s="72"/>
      <c r="M437" s="221" t="s">
        <v>21</v>
      </c>
      <c r="N437" s="222" t="s">
        <v>44</v>
      </c>
      <c r="O437" s="47"/>
      <c r="P437" s="223">
        <f>O437*H437</f>
        <v>0</v>
      </c>
      <c r="Q437" s="223">
        <v>0.023369999999999998</v>
      </c>
      <c r="R437" s="223">
        <f>Q437*H437</f>
        <v>0.038653979999999998</v>
      </c>
      <c r="S437" s="223">
        <v>0</v>
      </c>
      <c r="T437" s="224">
        <f>S437*H437</f>
        <v>0</v>
      </c>
      <c r="AR437" s="24" t="s">
        <v>216</v>
      </c>
      <c r="AT437" s="24" t="s">
        <v>128</v>
      </c>
      <c r="AU437" s="24" t="s">
        <v>85</v>
      </c>
      <c r="AY437" s="24" t="s">
        <v>126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24" t="s">
        <v>78</v>
      </c>
      <c r="BK437" s="225">
        <f>ROUND(I437*H437,2)</f>
        <v>0</v>
      </c>
      <c r="BL437" s="24" t="s">
        <v>216</v>
      </c>
      <c r="BM437" s="24" t="s">
        <v>693</v>
      </c>
    </row>
    <row r="438" s="13" customFormat="1">
      <c r="B438" s="249"/>
      <c r="C438" s="250"/>
      <c r="D438" s="228" t="s">
        <v>135</v>
      </c>
      <c r="E438" s="251" t="s">
        <v>21</v>
      </c>
      <c r="F438" s="252" t="s">
        <v>694</v>
      </c>
      <c r="G438" s="250"/>
      <c r="H438" s="251" t="s">
        <v>21</v>
      </c>
      <c r="I438" s="253"/>
      <c r="J438" s="250"/>
      <c r="K438" s="250"/>
      <c r="L438" s="254"/>
      <c r="M438" s="255"/>
      <c r="N438" s="256"/>
      <c r="O438" s="256"/>
      <c r="P438" s="256"/>
      <c r="Q438" s="256"/>
      <c r="R438" s="256"/>
      <c r="S438" s="256"/>
      <c r="T438" s="257"/>
      <c r="AT438" s="258" t="s">
        <v>135</v>
      </c>
      <c r="AU438" s="258" t="s">
        <v>85</v>
      </c>
      <c r="AV438" s="13" t="s">
        <v>78</v>
      </c>
      <c r="AW438" s="13" t="s">
        <v>36</v>
      </c>
      <c r="AX438" s="13" t="s">
        <v>73</v>
      </c>
      <c r="AY438" s="258" t="s">
        <v>126</v>
      </c>
    </row>
    <row r="439" s="11" customFormat="1">
      <c r="B439" s="226"/>
      <c r="C439" s="227"/>
      <c r="D439" s="228" t="s">
        <v>135</v>
      </c>
      <c r="E439" s="229" t="s">
        <v>21</v>
      </c>
      <c r="F439" s="230" t="s">
        <v>695</v>
      </c>
      <c r="G439" s="227"/>
      <c r="H439" s="231">
        <v>1.1790000000000001</v>
      </c>
      <c r="I439" s="232"/>
      <c r="J439" s="227"/>
      <c r="K439" s="227"/>
      <c r="L439" s="233"/>
      <c r="M439" s="234"/>
      <c r="N439" s="235"/>
      <c r="O439" s="235"/>
      <c r="P439" s="235"/>
      <c r="Q439" s="235"/>
      <c r="R439" s="235"/>
      <c r="S439" s="235"/>
      <c r="T439" s="236"/>
      <c r="AT439" s="237" t="s">
        <v>135</v>
      </c>
      <c r="AU439" s="237" t="s">
        <v>85</v>
      </c>
      <c r="AV439" s="11" t="s">
        <v>85</v>
      </c>
      <c r="AW439" s="11" t="s">
        <v>36</v>
      </c>
      <c r="AX439" s="11" t="s">
        <v>73</v>
      </c>
      <c r="AY439" s="237" t="s">
        <v>126</v>
      </c>
    </row>
    <row r="440" s="13" customFormat="1">
      <c r="B440" s="249"/>
      <c r="C440" s="250"/>
      <c r="D440" s="228" t="s">
        <v>135</v>
      </c>
      <c r="E440" s="251" t="s">
        <v>21</v>
      </c>
      <c r="F440" s="252" t="s">
        <v>696</v>
      </c>
      <c r="G440" s="250"/>
      <c r="H440" s="251" t="s">
        <v>21</v>
      </c>
      <c r="I440" s="253"/>
      <c r="J440" s="250"/>
      <c r="K440" s="250"/>
      <c r="L440" s="254"/>
      <c r="M440" s="255"/>
      <c r="N440" s="256"/>
      <c r="O440" s="256"/>
      <c r="P440" s="256"/>
      <c r="Q440" s="256"/>
      <c r="R440" s="256"/>
      <c r="S440" s="256"/>
      <c r="T440" s="257"/>
      <c r="AT440" s="258" t="s">
        <v>135</v>
      </c>
      <c r="AU440" s="258" t="s">
        <v>85</v>
      </c>
      <c r="AV440" s="13" t="s">
        <v>78</v>
      </c>
      <c r="AW440" s="13" t="s">
        <v>36</v>
      </c>
      <c r="AX440" s="13" t="s">
        <v>73</v>
      </c>
      <c r="AY440" s="258" t="s">
        <v>126</v>
      </c>
    </row>
    <row r="441" s="11" customFormat="1">
      <c r="B441" s="226"/>
      <c r="C441" s="227"/>
      <c r="D441" s="228" t="s">
        <v>135</v>
      </c>
      <c r="E441" s="229" t="s">
        <v>21</v>
      </c>
      <c r="F441" s="230" t="s">
        <v>697</v>
      </c>
      <c r="G441" s="227"/>
      <c r="H441" s="231">
        <v>0.47499999999999998</v>
      </c>
      <c r="I441" s="232"/>
      <c r="J441" s="227"/>
      <c r="K441" s="227"/>
      <c r="L441" s="233"/>
      <c r="M441" s="234"/>
      <c r="N441" s="235"/>
      <c r="O441" s="235"/>
      <c r="P441" s="235"/>
      <c r="Q441" s="235"/>
      <c r="R441" s="235"/>
      <c r="S441" s="235"/>
      <c r="T441" s="236"/>
      <c r="AT441" s="237" t="s">
        <v>135</v>
      </c>
      <c r="AU441" s="237" t="s">
        <v>85</v>
      </c>
      <c r="AV441" s="11" t="s">
        <v>85</v>
      </c>
      <c r="AW441" s="11" t="s">
        <v>36</v>
      </c>
      <c r="AX441" s="11" t="s">
        <v>73</v>
      </c>
      <c r="AY441" s="237" t="s">
        <v>126</v>
      </c>
    </row>
    <row r="442" s="12" customFormat="1">
      <c r="B442" s="238"/>
      <c r="C442" s="239"/>
      <c r="D442" s="228" t="s">
        <v>135</v>
      </c>
      <c r="E442" s="240" t="s">
        <v>21</v>
      </c>
      <c r="F442" s="241" t="s">
        <v>155</v>
      </c>
      <c r="G442" s="239"/>
      <c r="H442" s="242">
        <v>1.6539999999999999</v>
      </c>
      <c r="I442" s="243"/>
      <c r="J442" s="239"/>
      <c r="K442" s="239"/>
      <c r="L442" s="244"/>
      <c r="M442" s="245"/>
      <c r="N442" s="246"/>
      <c r="O442" s="246"/>
      <c r="P442" s="246"/>
      <c r="Q442" s="246"/>
      <c r="R442" s="246"/>
      <c r="S442" s="246"/>
      <c r="T442" s="247"/>
      <c r="AT442" s="248" t="s">
        <v>135</v>
      </c>
      <c r="AU442" s="248" t="s">
        <v>85</v>
      </c>
      <c r="AV442" s="12" t="s">
        <v>133</v>
      </c>
      <c r="AW442" s="12" t="s">
        <v>36</v>
      </c>
      <c r="AX442" s="12" t="s">
        <v>78</v>
      </c>
      <c r="AY442" s="248" t="s">
        <v>126</v>
      </c>
    </row>
    <row r="443" s="1" customFormat="1" ht="16.5" customHeight="1">
      <c r="B443" s="46"/>
      <c r="C443" s="214" t="s">
        <v>698</v>
      </c>
      <c r="D443" s="214" t="s">
        <v>128</v>
      </c>
      <c r="E443" s="215" t="s">
        <v>699</v>
      </c>
      <c r="F443" s="216" t="s">
        <v>700</v>
      </c>
      <c r="G443" s="217" t="s">
        <v>176</v>
      </c>
      <c r="H443" s="218">
        <v>31.920000000000002</v>
      </c>
      <c r="I443" s="219"/>
      <c r="J443" s="220">
        <f>ROUND(I443*H443,2)</f>
        <v>0</v>
      </c>
      <c r="K443" s="216" t="s">
        <v>132</v>
      </c>
      <c r="L443" s="72"/>
      <c r="M443" s="221" t="s">
        <v>21</v>
      </c>
      <c r="N443" s="222" t="s">
        <v>44</v>
      </c>
      <c r="O443" s="47"/>
      <c r="P443" s="223">
        <f>O443*H443</f>
        <v>0</v>
      </c>
      <c r="Q443" s="223">
        <v>0</v>
      </c>
      <c r="R443" s="223">
        <f>Q443*H443</f>
        <v>0</v>
      </c>
      <c r="S443" s="223">
        <v>0</v>
      </c>
      <c r="T443" s="224">
        <f>S443*H443</f>
        <v>0</v>
      </c>
      <c r="AR443" s="24" t="s">
        <v>216</v>
      </c>
      <c r="AT443" s="24" t="s">
        <v>128</v>
      </c>
      <c r="AU443" s="24" t="s">
        <v>85</v>
      </c>
      <c r="AY443" s="24" t="s">
        <v>126</v>
      </c>
      <c r="BE443" s="225">
        <f>IF(N443="základní",J443,0)</f>
        <v>0</v>
      </c>
      <c r="BF443" s="225">
        <f>IF(N443="snížená",J443,0)</f>
        <v>0</v>
      </c>
      <c r="BG443" s="225">
        <f>IF(N443="zákl. přenesená",J443,0)</f>
        <v>0</v>
      </c>
      <c r="BH443" s="225">
        <f>IF(N443="sníž. přenesená",J443,0)</f>
        <v>0</v>
      </c>
      <c r="BI443" s="225">
        <f>IF(N443="nulová",J443,0)</f>
        <v>0</v>
      </c>
      <c r="BJ443" s="24" t="s">
        <v>78</v>
      </c>
      <c r="BK443" s="225">
        <f>ROUND(I443*H443,2)</f>
        <v>0</v>
      </c>
      <c r="BL443" s="24" t="s">
        <v>216</v>
      </c>
      <c r="BM443" s="24" t="s">
        <v>701</v>
      </c>
    </row>
    <row r="444" s="13" customFormat="1">
      <c r="B444" s="249"/>
      <c r="C444" s="250"/>
      <c r="D444" s="228" t="s">
        <v>135</v>
      </c>
      <c r="E444" s="251" t="s">
        <v>21</v>
      </c>
      <c r="F444" s="252" t="s">
        <v>633</v>
      </c>
      <c r="G444" s="250"/>
      <c r="H444" s="251" t="s">
        <v>21</v>
      </c>
      <c r="I444" s="253"/>
      <c r="J444" s="250"/>
      <c r="K444" s="250"/>
      <c r="L444" s="254"/>
      <c r="M444" s="255"/>
      <c r="N444" s="256"/>
      <c r="O444" s="256"/>
      <c r="P444" s="256"/>
      <c r="Q444" s="256"/>
      <c r="R444" s="256"/>
      <c r="S444" s="256"/>
      <c r="T444" s="257"/>
      <c r="AT444" s="258" t="s">
        <v>135</v>
      </c>
      <c r="AU444" s="258" t="s">
        <v>85</v>
      </c>
      <c r="AV444" s="13" t="s">
        <v>78</v>
      </c>
      <c r="AW444" s="13" t="s">
        <v>36</v>
      </c>
      <c r="AX444" s="13" t="s">
        <v>73</v>
      </c>
      <c r="AY444" s="258" t="s">
        <v>126</v>
      </c>
    </row>
    <row r="445" s="11" customFormat="1">
      <c r="B445" s="226"/>
      <c r="C445" s="227"/>
      <c r="D445" s="228" t="s">
        <v>135</v>
      </c>
      <c r="E445" s="229" t="s">
        <v>21</v>
      </c>
      <c r="F445" s="230" t="s">
        <v>702</v>
      </c>
      <c r="G445" s="227"/>
      <c r="H445" s="231">
        <v>6</v>
      </c>
      <c r="I445" s="232"/>
      <c r="J445" s="227"/>
      <c r="K445" s="227"/>
      <c r="L445" s="233"/>
      <c r="M445" s="234"/>
      <c r="N445" s="235"/>
      <c r="O445" s="235"/>
      <c r="P445" s="235"/>
      <c r="Q445" s="235"/>
      <c r="R445" s="235"/>
      <c r="S445" s="235"/>
      <c r="T445" s="236"/>
      <c r="AT445" s="237" t="s">
        <v>135</v>
      </c>
      <c r="AU445" s="237" t="s">
        <v>85</v>
      </c>
      <c r="AV445" s="11" t="s">
        <v>85</v>
      </c>
      <c r="AW445" s="11" t="s">
        <v>36</v>
      </c>
      <c r="AX445" s="11" t="s">
        <v>73</v>
      </c>
      <c r="AY445" s="237" t="s">
        <v>126</v>
      </c>
    </row>
    <row r="446" s="13" customFormat="1">
      <c r="B446" s="249"/>
      <c r="C446" s="250"/>
      <c r="D446" s="228" t="s">
        <v>135</v>
      </c>
      <c r="E446" s="251" t="s">
        <v>21</v>
      </c>
      <c r="F446" s="252" t="s">
        <v>635</v>
      </c>
      <c r="G446" s="250"/>
      <c r="H446" s="251" t="s">
        <v>21</v>
      </c>
      <c r="I446" s="253"/>
      <c r="J446" s="250"/>
      <c r="K446" s="250"/>
      <c r="L446" s="254"/>
      <c r="M446" s="255"/>
      <c r="N446" s="256"/>
      <c r="O446" s="256"/>
      <c r="P446" s="256"/>
      <c r="Q446" s="256"/>
      <c r="R446" s="256"/>
      <c r="S446" s="256"/>
      <c r="T446" s="257"/>
      <c r="AT446" s="258" t="s">
        <v>135</v>
      </c>
      <c r="AU446" s="258" t="s">
        <v>85</v>
      </c>
      <c r="AV446" s="13" t="s">
        <v>78</v>
      </c>
      <c r="AW446" s="13" t="s">
        <v>36</v>
      </c>
      <c r="AX446" s="13" t="s">
        <v>73</v>
      </c>
      <c r="AY446" s="258" t="s">
        <v>126</v>
      </c>
    </row>
    <row r="447" s="11" customFormat="1">
      <c r="B447" s="226"/>
      <c r="C447" s="227"/>
      <c r="D447" s="228" t="s">
        <v>135</v>
      </c>
      <c r="E447" s="229" t="s">
        <v>21</v>
      </c>
      <c r="F447" s="230" t="s">
        <v>703</v>
      </c>
      <c r="G447" s="227"/>
      <c r="H447" s="231">
        <v>25.920000000000002</v>
      </c>
      <c r="I447" s="232"/>
      <c r="J447" s="227"/>
      <c r="K447" s="227"/>
      <c r="L447" s="233"/>
      <c r="M447" s="234"/>
      <c r="N447" s="235"/>
      <c r="O447" s="235"/>
      <c r="P447" s="235"/>
      <c r="Q447" s="235"/>
      <c r="R447" s="235"/>
      <c r="S447" s="235"/>
      <c r="T447" s="236"/>
      <c r="AT447" s="237" t="s">
        <v>135</v>
      </c>
      <c r="AU447" s="237" t="s">
        <v>85</v>
      </c>
      <c r="AV447" s="11" t="s">
        <v>85</v>
      </c>
      <c r="AW447" s="11" t="s">
        <v>36</v>
      </c>
      <c r="AX447" s="11" t="s">
        <v>73</v>
      </c>
      <c r="AY447" s="237" t="s">
        <v>126</v>
      </c>
    </row>
    <row r="448" s="12" customFormat="1">
      <c r="B448" s="238"/>
      <c r="C448" s="239"/>
      <c r="D448" s="228" t="s">
        <v>135</v>
      </c>
      <c r="E448" s="240" t="s">
        <v>21</v>
      </c>
      <c r="F448" s="241" t="s">
        <v>155</v>
      </c>
      <c r="G448" s="239"/>
      <c r="H448" s="242">
        <v>31.920000000000002</v>
      </c>
      <c r="I448" s="243"/>
      <c r="J448" s="239"/>
      <c r="K448" s="239"/>
      <c r="L448" s="244"/>
      <c r="M448" s="245"/>
      <c r="N448" s="246"/>
      <c r="O448" s="246"/>
      <c r="P448" s="246"/>
      <c r="Q448" s="246"/>
      <c r="R448" s="246"/>
      <c r="S448" s="246"/>
      <c r="T448" s="247"/>
      <c r="AT448" s="248" t="s">
        <v>135</v>
      </c>
      <c r="AU448" s="248" t="s">
        <v>85</v>
      </c>
      <c r="AV448" s="12" t="s">
        <v>133</v>
      </c>
      <c r="AW448" s="12" t="s">
        <v>36</v>
      </c>
      <c r="AX448" s="12" t="s">
        <v>78</v>
      </c>
      <c r="AY448" s="248" t="s">
        <v>126</v>
      </c>
    </row>
    <row r="449" s="1" customFormat="1" ht="16.5" customHeight="1">
      <c r="B449" s="46"/>
      <c r="C449" s="259" t="s">
        <v>704</v>
      </c>
      <c r="D449" s="259" t="s">
        <v>235</v>
      </c>
      <c r="E449" s="260" t="s">
        <v>705</v>
      </c>
      <c r="F449" s="261" t="s">
        <v>706</v>
      </c>
      <c r="G449" s="262" t="s">
        <v>131</v>
      </c>
      <c r="H449" s="263">
        <v>1.2769999999999999</v>
      </c>
      <c r="I449" s="264"/>
      <c r="J449" s="265">
        <f>ROUND(I449*H449,2)</f>
        <v>0</v>
      </c>
      <c r="K449" s="261" t="s">
        <v>132</v>
      </c>
      <c r="L449" s="266"/>
      <c r="M449" s="267" t="s">
        <v>21</v>
      </c>
      <c r="N449" s="268" t="s">
        <v>44</v>
      </c>
      <c r="O449" s="47"/>
      <c r="P449" s="223">
        <f>O449*H449</f>
        <v>0</v>
      </c>
      <c r="Q449" s="223">
        <v>0.55000000000000004</v>
      </c>
      <c r="R449" s="223">
        <f>Q449*H449</f>
        <v>0.70235000000000003</v>
      </c>
      <c r="S449" s="223">
        <v>0</v>
      </c>
      <c r="T449" s="224">
        <f>S449*H449</f>
        <v>0</v>
      </c>
      <c r="AR449" s="24" t="s">
        <v>317</v>
      </c>
      <c r="AT449" s="24" t="s">
        <v>235</v>
      </c>
      <c r="AU449" s="24" t="s">
        <v>85</v>
      </c>
      <c r="AY449" s="24" t="s">
        <v>126</v>
      </c>
      <c r="BE449" s="225">
        <f>IF(N449="základní",J449,0)</f>
        <v>0</v>
      </c>
      <c r="BF449" s="225">
        <f>IF(N449="snížená",J449,0)</f>
        <v>0</v>
      </c>
      <c r="BG449" s="225">
        <f>IF(N449="zákl. přenesená",J449,0)</f>
        <v>0</v>
      </c>
      <c r="BH449" s="225">
        <f>IF(N449="sníž. přenesená",J449,0)</f>
        <v>0</v>
      </c>
      <c r="BI449" s="225">
        <f>IF(N449="nulová",J449,0)</f>
        <v>0</v>
      </c>
      <c r="BJ449" s="24" t="s">
        <v>78</v>
      </c>
      <c r="BK449" s="225">
        <f>ROUND(I449*H449,2)</f>
        <v>0</v>
      </c>
      <c r="BL449" s="24" t="s">
        <v>216</v>
      </c>
      <c r="BM449" s="24" t="s">
        <v>707</v>
      </c>
    </row>
    <row r="450" s="11" customFormat="1">
      <c r="B450" s="226"/>
      <c r="C450" s="227"/>
      <c r="D450" s="228" t="s">
        <v>135</v>
      </c>
      <c r="E450" s="229" t="s">
        <v>21</v>
      </c>
      <c r="F450" s="230" t="s">
        <v>708</v>
      </c>
      <c r="G450" s="227"/>
      <c r="H450" s="231">
        <v>1.2769999999999999</v>
      </c>
      <c r="I450" s="232"/>
      <c r="J450" s="227"/>
      <c r="K450" s="227"/>
      <c r="L450" s="233"/>
      <c r="M450" s="234"/>
      <c r="N450" s="235"/>
      <c r="O450" s="235"/>
      <c r="P450" s="235"/>
      <c r="Q450" s="235"/>
      <c r="R450" s="235"/>
      <c r="S450" s="235"/>
      <c r="T450" s="236"/>
      <c r="AT450" s="237" t="s">
        <v>135</v>
      </c>
      <c r="AU450" s="237" t="s">
        <v>85</v>
      </c>
      <c r="AV450" s="11" t="s">
        <v>85</v>
      </c>
      <c r="AW450" s="11" t="s">
        <v>36</v>
      </c>
      <c r="AX450" s="11" t="s">
        <v>78</v>
      </c>
      <c r="AY450" s="237" t="s">
        <v>126</v>
      </c>
    </row>
    <row r="451" s="1" customFormat="1" ht="25.5" customHeight="1">
      <c r="B451" s="46"/>
      <c r="C451" s="214" t="s">
        <v>709</v>
      </c>
      <c r="D451" s="214" t="s">
        <v>128</v>
      </c>
      <c r="E451" s="215" t="s">
        <v>710</v>
      </c>
      <c r="F451" s="216" t="s">
        <v>711</v>
      </c>
      <c r="G451" s="217" t="s">
        <v>242</v>
      </c>
      <c r="H451" s="218">
        <v>9</v>
      </c>
      <c r="I451" s="219"/>
      <c r="J451" s="220">
        <f>ROUND(I451*H451,2)</f>
        <v>0</v>
      </c>
      <c r="K451" s="216" t="s">
        <v>132</v>
      </c>
      <c r="L451" s="72"/>
      <c r="M451" s="221" t="s">
        <v>21</v>
      </c>
      <c r="N451" s="222" t="s">
        <v>44</v>
      </c>
      <c r="O451" s="47"/>
      <c r="P451" s="223">
        <f>O451*H451</f>
        <v>0</v>
      </c>
      <c r="Q451" s="223">
        <v>0</v>
      </c>
      <c r="R451" s="223">
        <f>Q451*H451</f>
        <v>0</v>
      </c>
      <c r="S451" s="223">
        <v>0</v>
      </c>
      <c r="T451" s="224">
        <f>S451*H451</f>
        <v>0</v>
      </c>
      <c r="AR451" s="24" t="s">
        <v>216</v>
      </c>
      <c r="AT451" s="24" t="s">
        <v>128</v>
      </c>
      <c r="AU451" s="24" t="s">
        <v>85</v>
      </c>
      <c r="AY451" s="24" t="s">
        <v>126</v>
      </c>
      <c r="BE451" s="225">
        <f>IF(N451="základní",J451,0)</f>
        <v>0</v>
      </c>
      <c r="BF451" s="225">
        <f>IF(N451="snížená",J451,0)</f>
        <v>0</v>
      </c>
      <c r="BG451" s="225">
        <f>IF(N451="zákl. přenesená",J451,0)</f>
        <v>0</v>
      </c>
      <c r="BH451" s="225">
        <f>IF(N451="sníž. přenesená",J451,0)</f>
        <v>0</v>
      </c>
      <c r="BI451" s="225">
        <f>IF(N451="nulová",J451,0)</f>
        <v>0</v>
      </c>
      <c r="BJ451" s="24" t="s">
        <v>78</v>
      </c>
      <c r="BK451" s="225">
        <f>ROUND(I451*H451,2)</f>
        <v>0</v>
      </c>
      <c r="BL451" s="24" t="s">
        <v>216</v>
      </c>
      <c r="BM451" s="24" t="s">
        <v>712</v>
      </c>
    </row>
    <row r="452" s="13" customFormat="1">
      <c r="B452" s="249"/>
      <c r="C452" s="250"/>
      <c r="D452" s="228" t="s">
        <v>135</v>
      </c>
      <c r="E452" s="251" t="s">
        <v>21</v>
      </c>
      <c r="F452" s="252" t="s">
        <v>625</v>
      </c>
      <c r="G452" s="250"/>
      <c r="H452" s="251" t="s">
        <v>21</v>
      </c>
      <c r="I452" s="253"/>
      <c r="J452" s="250"/>
      <c r="K452" s="250"/>
      <c r="L452" s="254"/>
      <c r="M452" s="255"/>
      <c r="N452" s="256"/>
      <c r="O452" s="256"/>
      <c r="P452" s="256"/>
      <c r="Q452" s="256"/>
      <c r="R452" s="256"/>
      <c r="S452" s="256"/>
      <c r="T452" s="257"/>
      <c r="AT452" s="258" t="s">
        <v>135</v>
      </c>
      <c r="AU452" s="258" t="s">
        <v>85</v>
      </c>
      <c r="AV452" s="13" t="s">
        <v>78</v>
      </c>
      <c r="AW452" s="13" t="s">
        <v>36</v>
      </c>
      <c r="AX452" s="13" t="s">
        <v>73</v>
      </c>
      <c r="AY452" s="258" t="s">
        <v>126</v>
      </c>
    </row>
    <row r="453" s="11" customFormat="1">
      <c r="B453" s="226"/>
      <c r="C453" s="227"/>
      <c r="D453" s="228" t="s">
        <v>135</v>
      </c>
      <c r="E453" s="229" t="s">
        <v>21</v>
      </c>
      <c r="F453" s="230" t="s">
        <v>713</v>
      </c>
      <c r="G453" s="227"/>
      <c r="H453" s="231">
        <v>4.5</v>
      </c>
      <c r="I453" s="232"/>
      <c r="J453" s="227"/>
      <c r="K453" s="227"/>
      <c r="L453" s="233"/>
      <c r="M453" s="234"/>
      <c r="N453" s="235"/>
      <c r="O453" s="235"/>
      <c r="P453" s="235"/>
      <c r="Q453" s="235"/>
      <c r="R453" s="235"/>
      <c r="S453" s="235"/>
      <c r="T453" s="236"/>
      <c r="AT453" s="237" t="s">
        <v>135</v>
      </c>
      <c r="AU453" s="237" t="s">
        <v>85</v>
      </c>
      <c r="AV453" s="11" t="s">
        <v>85</v>
      </c>
      <c r="AW453" s="11" t="s">
        <v>36</v>
      </c>
      <c r="AX453" s="11" t="s">
        <v>73</v>
      </c>
      <c r="AY453" s="237" t="s">
        <v>126</v>
      </c>
    </row>
    <row r="454" s="13" customFormat="1">
      <c r="B454" s="249"/>
      <c r="C454" s="250"/>
      <c r="D454" s="228" t="s">
        <v>135</v>
      </c>
      <c r="E454" s="251" t="s">
        <v>21</v>
      </c>
      <c r="F454" s="252" t="s">
        <v>627</v>
      </c>
      <c r="G454" s="250"/>
      <c r="H454" s="251" t="s">
        <v>21</v>
      </c>
      <c r="I454" s="253"/>
      <c r="J454" s="250"/>
      <c r="K454" s="250"/>
      <c r="L454" s="254"/>
      <c r="M454" s="255"/>
      <c r="N454" s="256"/>
      <c r="O454" s="256"/>
      <c r="P454" s="256"/>
      <c r="Q454" s="256"/>
      <c r="R454" s="256"/>
      <c r="S454" s="256"/>
      <c r="T454" s="257"/>
      <c r="AT454" s="258" t="s">
        <v>135</v>
      </c>
      <c r="AU454" s="258" t="s">
        <v>85</v>
      </c>
      <c r="AV454" s="13" t="s">
        <v>78</v>
      </c>
      <c r="AW454" s="13" t="s">
        <v>36</v>
      </c>
      <c r="AX454" s="13" t="s">
        <v>73</v>
      </c>
      <c r="AY454" s="258" t="s">
        <v>126</v>
      </c>
    </row>
    <row r="455" s="11" customFormat="1">
      <c r="B455" s="226"/>
      <c r="C455" s="227"/>
      <c r="D455" s="228" t="s">
        <v>135</v>
      </c>
      <c r="E455" s="229" t="s">
        <v>21</v>
      </c>
      <c r="F455" s="230" t="s">
        <v>713</v>
      </c>
      <c r="G455" s="227"/>
      <c r="H455" s="231">
        <v>4.5</v>
      </c>
      <c r="I455" s="232"/>
      <c r="J455" s="227"/>
      <c r="K455" s="227"/>
      <c r="L455" s="233"/>
      <c r="M455" s="234"/>
      <c r="N455" s="235"/>
      <c r="O455" s="235"/>
      <c r="P455" s="235"/>
      <c r="Q455" s="235"/>
      <c r="R455" s="235"/>
      <c r="S455" s="235"/>
      <c r="T455" s="236"/>
      <c r="AT455" s="237" t="s">
        <v>135</v>
      </c>
      <c r="AU455" s="237" t="s">
        <v>85</v>
      </c>
      <c r="AV455" s="11" t="s">
        <v>85</v>
      </c>
      <c r="AW455" s="11" t="s">
        <v>36</v>
      </c>
      <c r="AX455" s="11" t="s">
        <v>73</v>
      </c>
      <c r="AY455" s="237" t="s">
        <v>126</v>
      </c>
    </row>
    <row r="456" s="12" customFormat="1">
      <c r="B456" s="238"/>
      <c r="C456" s="239"/>
      <c r="D456" s="228" t="s">
        <v>135</v>
      </c>
      <c r="E456" s="240" t="s">
        <v>21</v>
      </c>
      <c r="F456" s="241" t="s">
        <v>155</v>
      </c>
      <c r="G456" s="239"/>
      <c r="H456" s="242">
        <v>9</v>
      </c>
      <c r="I456" s="243"/>
      <c r="J456" s="239"/>
      <c r="K456" s="239"/>
      <c r="L456" s="244"/>
      <c r="M456" s="245"/>
      <c r="N456" s="246"/>
      <c r="O456" s="246"/>
      <c r="P456" s="246"/>
      <c r="Q456" s="246"/>
      <c r="R456" s="246"/>
      <c r="S456" s="246"/>
      <c r="T456" s="247"/>
      <c r="AT456" s="248" t="s">
        <v>135</v>
      </c>
      <c r="AU456" s="248" t="s">
        <v>85</v>
      </c>
      <c r="AV456" s="12" t="s">
        <v>133</v>
      </c>
      <c r="AW456" s="12" t="s">
        <v>36</v>
      </c>
      <c r="AX456" s="12" t="s">
        <v>78</v>
      </c>
      <c r="AY456" s="248" t="s">
        <v>126</v>
      </c>
    </row>
    <row r="457" s="1" customFormat="1" ht="16.5" customHeight="1">
      <c r="B457" s="46"/>
      <c r="C457" s="259" t="s">
        <v>714</v>
      </c>
      <c r="D457" s="259" t="s">
        <v>235</v>
      </c>
      <c r="E457" s="260" t="s">
        <v>715</v>
      </c>
      <c r="F457" s="261" t="s">
        <v>716</v>
      </c>
      <c r="G457" s="262" t="s">
        <v>131</v>
      </c>
      <c r="H457" s="263">
        <v>0.17299999999999999</v>
      </c>
      <c r="I457" s="264"/>
      <c r="J457" s="265">
        <f>ROUND(I457*H457,2)</f>
        <v>0</v>
      </c>
      <c r="K457" s="261" t="s">
        <v>132</v>
      </c>
      <c r="L457" s="266"/>
      <c r="M457" s="267" t="s">
        <v>21</v>
      </c>
      <c r="N457" s="268" t="s">
        <v>44</v>
      </c>
      <c r="O457" s="47"/>
      <c r="P457" s="223">
        <f>O457*H457</f>
        <v>0</v>
      </c>
      <c r="Q457" s="223">
        <v>0.55000000000000004</v>
      </c>
      <c r="R457" s="223">
        <f>Q457*H457</f>
        <v>0.095149999999999998</v>
      </c>
      <c r="S457" s="223">
        <v>0</v>
      </c>
      <c r="T457" s="224">
        <f>S457*H457</f>
        <v>0</v>
      </c>
      <c r="AR457" s="24" t="s">
        <v>317</v>
      </c>
      <c r="AT457" s="24" t="s">
        <v>235</v>
      </c>
      <c r="AU457" s="24" t="s">
        <v>85</v>
      </c>
      <c r="AY457" s="24" t="s">
        <v>126</v>
      </c>
      <c r="BE457" s="225">
        <f>IF(N457="základní",J457,0)</f>
        <v>0</v>
      </c>
      <c r="BF457" s="225">
        <f>IF(N457="snížená",J457,0)</f>
        <v>0</v>
      </c>
      <c r="BG457" s="225">
        <f>IF(N457="zákl. přenesená",J457,0)</f>
        <v>0</v>
      </c>
      <c r="BH457" s="225">
        <f>IF(N457="sníž. přenesená",J457,0)</f>
        <v>0</v>
      </c>
      <c r="BI457" s="225">
        <f>IF(N457="nulová",J457,0)</f>
        <v>0</v>
      </c>
      <c r="BJ457" s="24" t="s">
        <v>78</v>
      </c>
      <c r="BK457" s="225">
        <f>ROUND(I457*H457,2)</f>
        <v>0</v>
      </c>
      <c r="BL457" s="24" t="s">
        <v>216</v>
      </c>
      <c r="BM457" s="24" t="s">
        <v>717</v>
      </c>
    </row>
    <row r="458" s="13" customFormat="1">
      <c r="B458" s="249"/>
      <c r="C458" s="250"/>
      <c r="D458" s="228" t="s">
        <v>135</v>
      </c>
      <c r="E458" s="251" t="s">
        <v>21</v>
      </c>
      <c r="F458" s="252" t="s">
        <v>625</v>
      </c>
      <c r="G458" s="250"/>
      <c r="H458" s="251" t="s">
        <v>21</v>
      </c>
      <c r="I458" s="253"/>
      <c r="J458" s="250"/>
      <c r="K458" s="250"/>
      <c r="L458" s="254"/>
      <c r="M458" s="255"/>
      <c r="N458" s="256"/>
      <c r="O458" s="256"/>
      <c r="P458" s="256"/>
      <c r="Q458" s="256"/>
      <c r="R458" s="256"/>
      <c r="S458" s="256"/>
      <c r="T458" s="257"/>
      <c r="AT458" s="258" t="s">
        <v>135</v>
      </c>
      <c r="AU458" s="258" t="s">
        <v>85</v>
      </c>
      <c r="AV458" s="13" t="s">
        <v>78</v>
      </c>
      <c r="AW458" s="13" t="s">
        <v>36</v>
      </c>
      <c r="AX458" s="13" t="s">
        <v>73</v>
      </c>
      <c r="AY458" s="258" t="s">
        <v>126</v>
      </c>
    </row>
    <row r="459" s="11" customFormat="1">
      <c r="B459" s="226"/>
      <c r="C459" s="227"/>
      <c r="D459" s="228" t="s">
        <v>135</v>
      </c>
      <c r="E459" s="229" t="s">
        <v>21</v>
      </c>
      <c r="F459" s="230" t="s">
        <v>650</v>
      </c>
      <c r="G459" s="227"/>
      <c r="H459" s="231">
        <v>0.071999999999999995</v>
      </c>
      <c r="I459" s="232"/>
      <c r="J459" s="227"/>
      <c r="K459" s="227"/>
      <c r="L459" s="233"/>
      <c r="M459" s="234"/>
      <c r="N459" s="235"/>
      <c r="O459" s="235"/>
      <c r="P459" s="235"/>
      <c r="Q459" s="235"/>
      <c r="R459" s="235"/>
      <c r="S459" s="235"/>
      <c r="T459" s="236"/>
      <c r="AT459" s="237" t="s">
        <v>135</v>
      </c>
      <c r="AU459" s="237" t="s">
        <v>85</v>
      </c>
      <c r="AV459" s="11" t="s">
        <v>85</v>
      </c>
      <c r="AW459" s="11" t="s">
        <v>36</v>
      </c>
      <c r="AX459" s="11" t="s">
        <v>73</v>
      </c>
      <c r="AY459" s="237" t="s">
        <v>126</v>
      </c>
    </row>
    <row r="460" s="13" customFormat="1">
      <c r="B460" s="249"/>
      <c r="C460" s="250"/>
      <c r="D460" s="228" t="s">
        <v>135</v>
      </c>
      <c r="E460" s="251" t="s">
        <v>21</v>
      </c>
      <c r="F460" s="252" t="s">
        <v>627</v>
      </c>
      <c r="G460" s="250"/>
      <c r="H460" s="251" t="s">
        <v>21</v>
      </c>
      <c r="I460" s="253"/>
      <c r="J460" s="250"/>
      <c r="K460" s="250"/>
      <c r="L460" s="254"/>
      <c r="M460" s="255"/>
      <c r="N460" s="256"/>
      <c r="O460" s="256"/>
      <c r="P460" s="256"/>
      <c r="Q460" s="256"/>
      <c r="R460" s="256"/>
      <c r="S460" s="256"/>
      <c r="T460" s="257"/>
      <c r="AT460" s="258" t="s">
        <v>135</v>
      </c>
      <c r="AU460" s="258" t="s">
        <v>85</v>
      </c>
      <c r="AV460" s="13" t="s">
        <v>78</v>
      </c>
      <c r="AW460" s="13" t="s">
        <v>36</v>
      </c>
      <c r="AX460" s="13" t="s">
        <v>73</v>
      </c>
      <c r="AY460" s="258" t="s">
        <v>126</v>
      </c>
    </row>
    <row r="461" s="11" customFormat="1">
      <c r="B461" s="226"/>
      <c r="C461" s="227"/>
      <c r="D461" s="228" t="s">
        <v>135</v>
      </c>
      <c r="E461" s="229" t="s">
        <v>21</v>
      </c>
      <c r="F461" s="230" t="s">
        <v>651</v>
      </c>
      <c r="G461" s="227"/>
      <c r="H461" s="231">
        <v>0.10100000000000001</v>
      </c>
      <c r="I461" s="232"/>
      <c r="J461" s="227"/>
      <c r="K461" s="227"/>
      <c r="L461" s="233"/>
      <c r="M461" s="234"/>
      <c r="N461" s="235"/>
      <c r="O461" s="235"/>
      <c r="P461" s="235"/>
      <c r="Q461" s="235"/>
      <c r="R461" s="235"/>
      <c r="S461" s="235"/>
      <c r="T461" s="236"/>
      <c r="AT461" s="237" t="s">
        <v>135</v>
      </c>
      <c r="AU461" s="237" t="s">
        <v>85</v>
      </c>
      <c r="AV461" s="11" t="s">
        <v>85</v>
      </c>
      <c r="AW461" s="11" t="s">
        <v>36</v>
      </c>
      <c r="AX461" s="11" t="s">
        <v>73</v>
      </c>
      <c r="AY461" s="237" t="s">
        <v>126</v>
      </c>
    </row>
    <row r="462" s="12" customFormat="1">
      <c r="B462" s="238"/>
      <c r="C462" s="239"/>
      <c r="D462" s="228" t="s">
        <v>135</v>
      </c>
      <c r="E462" s="240" t="s">
        <v>21</v>
      </c>
      <c r="F462" s="241" t="s">
        <v>155</v>
      </c>
      <c r="G462" s="239"/>
      <c r="H462" s="242">
        <v>0.17299999999999999</v>
      </c>
      <c r="I462" s="243"/>
      <c r="J462" s="239"/>
      <c r="K462" s="239"/>
      <c r="L462" s="244"/>
      <c r="M462" s="245"/>
      <c r="N462" s="246"/>
      <c r="O462" s="246"/>
      <c r="P462" s="246"/>
      <c r="Q462" s="246"/>
      <c r="R462" s="246"/>
      <c r="S462" s="246"/>
      <c r="T462" s="247"/>
      <c r="AT462" s="248" t="s">
        <v>135</v>
      </c>
      <c r="AU462" s="248" t="s">
        <v>85</v>
      </c>
      <c r="AV462" s="12" t="s">
        <v>133</v>
      </c>
      <c r="AW462" s="12" t="s">
        <v>36</v>
      </c>
      <c r="AX462" s="12" t="s">
        <v>78</v>
      </c>
      <c r="AY462" s="248" t="s">
        <v>126</v>
      </c>
    </row>
    <row r="463" s="1" customFormat="1" ht="16.5" customHeight="1">
      <c r="B463" s="46"/>
      <c r="C463" s="214" t="s">
        <v>718</v>
      </c>
      <c r="D463" s="214" t="s">
        <v>128</v>
      </c>
      <c r="E463" s="215" t="s">
        <v>719</v>
      </c>
      <c r="F463" s="216" t="s">
        <v>720</v>
      </c>
      <c r="G463" s="217" t="s">
        <v>164</v>
      </c>
      <c r="H463" s="218">
        <v>1.8089999999999999</v>
      </c>
      <c r="I463" s="219"/>
      <c r="J463" s="220">
        <f>ROUND(I463*H463,2)</f>
        <v>0</v>
      </c>
      <c r="K463" s="216" t="s">
        <v>132</v>
      </c>
      <c r="L463" s="72"/>
      <c r="M463" s="221" t="s">
        <v>21</v>
      </c>
      <c r="N463" s="222" t="s">
        <v>44</v>
      </c>
      <c r="O463" s="47"/>
      <c r="P463" s="223">
        <f>O463*H463</f>
        <v>0</v>
      </c>
      <c r="Q463" s="223">
        <v>0</v>
      </c>
      <c r="R463" s="223">
        <f>Q463*H463</f>
        <v>0</v>
      </c>
      <c r="S463" s="223">
        <v>0</v>
      </c>
      <c r="T463" s="224">
        <f>S463*H463</f>
        <v>0</v>
      </c>
      <c r="AR463" s="24" t="s">
        <v>216</v>
      </c>
      <c r="AT463" s="24" t="s">
        <v>128</v>
      </c>
      <c r="AU463" s="24" t="s">
        <v>85</v>
      </c>
      <c r="AY463" s="24" t="s">
        <v>126</v>
      </c>
      <c r="BE463" s="225">
        <f>IF(N463="základní",J463,0)</f>
        <v>0</v>
      </c>
      <c r="BF463" s="225">
        <f>IF(N463="snížená",J463,0)</f>
        <v>0</v>
      </c>
      <c r="BG463" s="225">
        <f>IF(N463="zákl. přenesená",J463,0)</f>
        <v>0</v>
      </c>
      <c r="BH463" s="225">
        <f>IF(N463="sníž. přenesená",J463,0)</f>
        <v>0</v>
      </c>
      <c r="BI463" s="225">
        <f>IF(N463="nulová",J463,0)</f>
        <v>0</v>
      </c>
      <c r="BJ463" s="24" t="s">
        <v>78</v>
      </c>
      <c r="BK463" s="225">
        <f>ROUND(I463*H463,2)</f>
        <v>0</v>
      </c>
      <c r="BL463" s="24" t="s">
        <v>216</v>
      </c>
      <c r="BM463" s="24" t="s">
        <v>721</v>
      </c>
    </row>
    <row r="464" s="10" customFormat="1" ht="29.88" customHeight="1">
      <c r="B464" s="198"/>
      <c r="C464" s="199"/>
      <c r="D464" s="200" t="s">
        <v>72</v>
      </c>
      <c r="E464" s="212" t="s">
        <v>722</v>
      </c>
      <c r="F464" s="212" t="s">
        <v>723</v>
      </c>
      <c r="G464" s="199"/>
      <c r="H464" s="199"/>
      <c r="I464" s="202"/>
      <c r="J464" s="213">
        <f>BK464</f>
        <v>0</v>
      </c>
      <c r="K464" s="199"/>
      <c r="L464" s="204"/>
      <c r="M464" s="205"/>
      <c r="N464" s="206"/>
      <c r="O464" s="206"/>
      <c r="P464" s="207">
        <f>SUM(P465:P473)</f>
        <v>0</v>
      </c>
      <c r="Q464" s="206"/>
      <c r="R464" s="207">
        <f>SUM(R465:R473)</f>
        <v>1.43741718</v>
      </c>
      <c r="S464" s="206"/>
      <c r="T464" s="208">
        <f>SUM(T465:T473)</f>
        <v>0</v>
      </c>
      <c r="AR464" s="209" t="s">
        <v>85</v>
      </c>
      <c r="AT464" s="210" t="s">
        <v>72</v>
      </c>
      <c r="AU464" s="210" t="s">
        <v>78</v>
      </c>
      <c r="AY464" s="209" t="s">
        <v>126</v>
      </c>
      <c r="BK464" s="211">
        <f>SUM(BK465:BK473)</f>
        <v>0</v>
      </c>
    </row>
    <row r="465" s="1" customFormat="1" ht="16.5" customHeight="1">
      <c r="B465" s="46"/>
      <c r="C465" s="214" t="s">
        <v>724</v>
      </c>
      <c r="D465" s="214" t="s">
        <v>128</v>
      </c>
      <c r="E465" s="215" t="s">
        <v>725</v>
      </c>
      <c r="F465" s="216" t="s">
        <v>726</v>
      </c>
      <c r="G465" s="217" t="s">
        <v>176</v>
      </c>
      <c r="H465" s="218">
        <v>62.381999999999998</v>
      </c>
      <c r="I465" s="219"/>
      <c r="J465" s="220">
        <f>ROUND(I465*H465,2)</f>
        <v>0</v>
      </c>
      <c r="K465" s="216" t="s">
        <v>132</v>
      </c>
      <c r="L465" s="72"/>
      <c r="M465" s="221" t="s">
        <v>21</v>
      </c>
      <c r="N465" s="222" t="s">
        <v>44</v>
      </c>
      <c r="O465" s="47"/>
      <c r="P465" s="223">
        <f>O465*H465</f>
        <v>0</v>
      </c>
      <c r="Q465" s="223">
        <v>0.01379</v>
      </c>
      <c r="R465" s="223">
        <f>Q465*H465</f>
        <v>0.86024778000000002</v>
      </c>
      <c r="S465" s="223">
        <v>0</v>
      </c>
      <c r="T465" s="224">
        <f>S465*H465</f>
        <v>0</v>
      </c>
      <c r="AR465" s="24" t="s">
        <v>216</v>
      </c>
      <c r="AT465" s="24" t="s">
        <v>128</v>
      </c>
      <c r="AU465" s="24" t="s">
        <v>85</v>
      </c>
      <c r="AY465" s="24" t="s">
        <v>126</v>
      </c>
      <c r="BE465" s="225">
        <f>IF(N465="základní",J465,0)</f>
        <v>0</v>
      </c>
      <c r="BF465" s="225">
        <f>IF(N465="snížená",J465,0)</f>
        <v>0</v>
      </c>
      <c r="BG465" s="225">
        <f>IF(N465="zákl. přenesená",J465,0)</f>
        <v>0</v>
      </c>
      <c r="BH465" s="225">
        <f>IF(N465="sníž. přenesená",J465,0)</f>
        <v>0</v>
      </c>
      <c r="BI465" s="225">
        <f>IF(N465="nulová",J465,0)</f>
        <v>0</v>
      </c>
      <c r="BJ465" s="24" t="s">
        <v>78</v>
      </c>
      <c r="BK465" s="225">
        <f>ROUND(I465*H465,2)</f>
        <v>0</v>
      </c>
      <c r="BL465" s="24" t="s">
        <v>216</v>
      </c>
      <c r="BM465" s="24" t="s">
        <v>727</v>
      </c>
    </row>
    <row r="466" s="13" customFormat="1">
      <c r="B466" s="249"/>
      <c r="C466" s="250"/>
      <c r="D466" s="228" t="s">
        <v>135</v>
      </c>
      <c r="E466" s="251" t="s">
        <v>21</v>
      </c>
      <c r="F466" s="252" t="s">
        <v>214</v>
      </c>
      <c r="G466" s="250"/>
      <c r="H466" s="251" t="s">
        <v>21</v>
      </c>
      <c r="I466" s="253"/>
      <c r="J466" s="250"/>
      <c r="K466" s="250"/>
      <c r="L466" s="254"/>
      <c r="M466" s="255"/>
      <c r="N466" s="256"/>
      <c r="O466" s="256"/>
      <c r="P466" s="256"/>
      <c r="Q466" s="256"/>
      <c r="R466" s="256"/>
      <c r="S466" s="256"/>
      <c r="T466" s="257"/>
      <c r="AT466" s="258" t="s">
        <v>135</v>
      </c>
      <c r="AU466" s="258" t="s">
        <v>85</v>
      </c>
      <c r="AV466" s="13" t="s">
        <v>78</v>
      </c>
      <c r="AW466" s="13" t="s">
        <v>36</v>
      </c>
      <c r="AX466" s="13" t="s">
        <v>73</v>
      </c>
      <c r="AY466" s="258" t="s">
        <v>126</v>
      </c>
    </row>
    <row r="467" s="11" customFormat="1">
      <c r="B467" s="226"/>
      <c r="C467" s="227"/>
      <c r="D467" s="228" t="s">
        <v>135</v>
      </c>
      <c r="E467" s="229" t="s">
        <v>21</v>
      </c>
      <c r="F467" s="230" t="s">
        <v>728</v>
      </c>
      <c r="G467" s="227"/>
      <c r="H467" s="231">
        <v>62.381999999999998</v>
      </c>
      <c r="I467" s="232"/>
      <c r="J467" s="227"/>
      <c r="K467" s="227"/>
      <c r="L467" s="233"/>
      <c r="M467" s="234"/>
      <c r="N467" s="235"/>
      <c r="O467" s="235"/>
      <c r="P467" s="235"/>
      <c r="Q467" s="235"/>
      <c r="R467" s="235"/>
      <c r="S467" s="235"/>
      <c r="T467" s="236"/>
      <c r="AT467" s="237" t="s">
        <v>135</v>
      </c>
      <c r="AU467" s="237" t="s">
        <v>85</v>
      </c>
      <c r="AV467" s="11" t="s">
        <v>85</v>
      </c>
      <c r="AW467" s="11" t="s">
        <v>36</v>
      </c>
      <c r="AX467" s="11" t="s">
        <v>78</v>
      </c>
      <c r="AY467" s="237" t="s">
        <v>126</v>
      </c>
    </row>
    <row r="468" s="1" customFormat="1" ht="16.5" customHeight="1">
      <c r="B468" s="46"/>
      <c r="C468" s="214" t="s">
        <v>729</v>
      </c>
      <c r="D468" s="214" t="s">
        <v>128</v>
      </c>
      <c r="E468" s="215" t="s">
        <v>730</v>
      </c>
      <c r="F468" s="216" t="s">
        <v>731</v>
      </c>
      <c r="G468" s="217" t="s">
        <v>176</v>
      </c>
      <c r="H468" s="218">
        <v>28.199999999999999</v>
      </c>
      <c r="I468" s="219"/>
      <c r="J468" s="220">
        <f>ROUND(I468*H468,2)</f>
        <v>0</v>
      </c>
      <c r="K468" s="216" t="s">
        <v>132</v>
      </c>
      <c r="L468" s="72"/>
      <c r="M468" s="221" t="s">
        <v>21</v>
      </c>
      <c r="N468" s="222" t="s">
        <v>44</v>
      </c>
      <c r="O468" s="47"/>
      <c r="P468" s="223">
        <f>O468*H468</f>
        <v>0</v>
      </c>
      <c r="Q468" s="223">
        <v>0</v>
      </c>
      <c r="R468" s="223">
        <f>Q468*H468</f>
        <v>0</v>
      </c>
      <c r="S468" s="223">
        <v>0</v>
      </c>
      <c r="T468" s="224">
        <f>S468*H468</f>
        <v>0</v>
      </c>
      <c r="AR468" s="24" t="s">
        <v>216</v>
      </c>
      <c r="AT468" s="24" t="s">
        <v>128</v>
      </c>
      <c r="AU468" s="24" t="s">
        <v>85</v>
      </c>
      <c r="AY468" s="24" t="s">
        <v>126</v>
      </c>
      <c r="BE468" s="225">
        <f>IF(N468="základní",J468,0)</f>
        <v>0</v>
      </c>
      <c r="BF468" s="225">
        <f>IF(N468="snížená",J468,0)</f>
        <v>0</v>
      </c>
      <c r="BG468" s="225">
        <f>IF(N468="zákl. přenesená",J468,0)</f>
        <v>0</v>
      </c>
      <c r="BH468" s="225">
        <f>IF(N468="sníž. přenesená",J468,0)</f>
        <v>0</v>
      </c>
      <c r="BI468" s="225">
        <f>IF(N468="nulová",J468,0)</f>
        <v>0</v>
      </c>
      <c r="BJ468" s="24" t="s">
        <v>78</v>
      </c>
      <c r="BK468" s="225">
        <f>ROUND(I468*H468,2)</f>
        <v>0</v>
      </c>
      <c r="BL468" s="24" t="s">
        <v>216</v>
      </c>
      <c r="BM468" s="24" t="s">
        <v>732</v>
      </c>
    </row>
    <row r="469" s="1" customFormat="1" ht="16.5" customHeight="1">
      <c r="B469" s="46"/>
      <c r="C469" s="259" t="s">
        <v>733</v>
      </c>
      <c r="D469" s="259" t="s">
        <v>235</v>
      </c>
      <c r="E469" s="260" t="s">
        <v>734</v>
      </c>
      <c r="F469" s="261" t="s">
        <v>735</v>
      </c>
      <c r="G469" s="262" t="s">
        <v>176</v>
      </c>
      <c r="H469" s="263">
        <v>31.02</v>
      </c>
      <c r="I469" s="264"/>
      <c r="J469" s="265">
        <f>ROUND(I469*H469,2)</f>
        <v>0</v>
      </c>
      <c r="K469" s="261" t="s">
        <v>21</v>
      </c>
      <c r="L469" s="266"/>
      <c r="M469" s="267" t="s">
        <v>21</v>
      </c>
      <c r="N469" s="268" t="s">
        <v>44</v>
      </c>
      <c r="O469" s="47"/>
      <c r="P469" s="223">
        <f>O469*H469</f>
        <v>0</v>
      </c>
      <c r="Q469" s="223">
        <v>0.00017000000000000001</v>
      </c>
      <c r="R469" s="223">
        <f>Q469*H469</f>
        <v>0.0052734000000000001</v>
      </c>
      <c r="S469" s="223">
        <v>0</v>
      </c>
      <c r="T469" s="224">
        <f>S469*H469</f>
        <v>0</v>
      </c>
      <c r="AR469" s="24" t="s">
        <v>317</v>
      </c>
      <c r="AT469" s="24" t="s">
        <v>235</v>
      </c>
      <c r="AU469" s="24" t="s">
        <v>85</v>
      </c>
      <c r="AY469" s="24" t="s">
        <v>126</v>
      </c>
      <c r="BE469" s="225">
        <f>IF(N469="základní",J469,0)</f>
        <v>0</v>
      </c>
      <c r="BF469" s="225">
        <f>IF(N469="snížená",J469,0)</f>
        <v>0</v>
      </c>
      <c r="BG469" s="225">
        <f>IF(N469="zákl. přenesená",J469,0)</f>
        <v>0</v>
      </c>
      <c r="BH469" s="225">
        <f>IF(N469="sníž. přenesená",J469,0)</f>
        <v>0</v>
      </c>
      <c r="BI469" s="225">
        <f>IF(N469="nulová",J469,0)</f>
        <v>0</v>
      </c>
      <c r="BJ469" s="24" t="s">
        <v>78</v>
      </c>
      <c r="BK469" s="225">
        <f>ROUND(I469*H469,2)</f>
        <v>0</v>
      </c>
      <c r="BL469" s="24" t="s">
        <v>216</v>
      </c>
      <c r="BM469" s="24" t="s">
        <v>736</v>
      </c>
    </row>
    <row r="470" s="11" customFormat="1">
      <c r="B470" s="226"/>
      <c r="C470" s="227"/>
      <c r="D470" s="228" t="s">
        <v>135</v>
      </c>
      <c r="E470" s="227"/>
      <c r="F470" s="230" t="s">
        <v>737</v>
      </c>
      <c r="G470" s="227"/>
      <c r="H470" s="231">
        <v>31.02</v>
      </c>
      <c r="I470" s="232"/>
      <c r="J470" s="227"/>
      <c r="K470" s="227"/>
      <c r="L470" s="233"/>
      <c r="M470" s="234"/>
      <c r="N470" s="235"/>
      <c r="O470" s="235"/>
      <c r="P470" s="235"/>
      <c r="Q470" s="235"/>
      <c r="R470" s="235"/>
      <c r="S470" s="235"/>
      <c r="T470" s="236"/>
      <c r="AT470" s="237" t="s">
        <v>135</v>
      </c>
      <c r="AU470" s="237" t="s">
        <v>85</v>
      </c>
      <c r="AV470" s="11" t="s">
        <v>85</v>
      </c>
      <c r="AW470" s="11" t="s">
        <v>6</v>
      </c>
      <c r="AX470" s="11" t="s">
        <v>78</v>
      </c>
      <c r="AY470" s="237" t="s">
        <v>126</v>
      </c>
    </row>
    <row r="471" s="1" customFormat="1" ht="25.5" customHeight="1">
      <c r="B471" s="46"/>
      <c r="C471" s="214" t="s">
        <v>738</v>
      </c>
      <c r="D471" s="214" t="s">
        <v>128</v>
      </c>
      <c r="E471" s="215" t="s">
        <v>739</v>
      </c>
      <c r="F471" s="216" t="s">
        <v>740</v>
      </c>
      <c r="G471" s="217" t="s">
        <v>176</v>
      </c>
      <c r="H471" s="218">
        <v>28.199999999999999</v>
      </c>
      <c r="I471" s="219"/>
      <c r="J471" s="220">
        <f>ROUND(I471*H471,2)</f>
        <v>0</v>
      </c>
      <c r="K471" s="216" t="s">
        <v>21</v>
      </c>
      <c r="L471" s="72"/>
      <c r="M471" s="221" t="s">
        <v>21</v>
      </c>
      <c r="N471" s="222" t="s">
        <v>44</v>
      </c>
      <c r="O471" s="47"/>
      <c r="P471" s="223">
        <f>O471*H471</f>
        <v>0</v>
      </c>
      <c r="Q471" s="223">
        <v>0.020279999999999999</v>
      </c>
      <c r="R471" s="223">
        <f>Q471*H471</f>
        <v>0.57189599999999996</v>
      </c>
      <c r="S471" s="223">
        <v>0</v>
      </c>
      <c r="T471" s="224">
        <f>S471*H471</f>
        <v>0</v>
      </c>
      <c r="AR471" s="24" t="s">
        <v>216</v>
      </c>
      <c r="AT471" s="24" t="s">
        <v>128</v>
      </c>
      <c r="AU471" s="24" t="s">
        <v>85</v>
      </c>
      <c r="AY471" s="24" t="s">
        <v>126</v>
      </c>
      <c r="BE471" s="225">
        <f>IF(N471="základní",J471,0)</f>
        <v>0</v>
      </c>
      <c r="BF471" s="225">
        <f>IF(N471="snížená",J471,0)</f>
        <v>0</v>
      </c>
      <c r="BG471" s="225">
        <f>IF(N471="zákl. přenesená",J471,0)</f>
        <v>0</v>
      </c>
      <c r="BH471" s="225">
        <f>IF(N471="sníž. přenesená",J471,0)</f>
        <v>0</v>
      </c>
      <c r="BI471" s="225">
        <f>IF(N471="nulová",J471,0)</f>
        <v>0</v>
      </c>
      <c r="BJ471" s="24" t="s">
        <v>78</v>
      </c>
      <c r="BK471" s="225">
        <f>ROUND(I471*H471,2)</f>
        <v>0</v>
      </c>
      <c r="BL471" s="24" t="s">
        <v>216</v>
      </c>
      <c r="BM471" s="24" t="s">
        <v>741</v>
      </c>
    </row>
    <row r="472" s="11" customFormat="1">
      <c r="B472" s="226"/>
      <c r="C472" s="227"/>
      <c r="D472" s="228" t="s">
        <v>135</v>
      </c>
      <c r="E472" s="229" t="s">
        <v>21</v>
      </c>
      <c r="F472" s="230" t="s">
        <v>742</v>
      </c>
      <c r="G472" s="227"/>
      <c r="H472" s="231">
        <v>28.199999999999999</v>
      </c>
      <c r="I472" s="232"/>
      <c r="J472" s="227"/>
      <c r="K472" s="227"/>
      <c r="L472" s="233"/>
      <c r="M472" s="234"/>
      <c r="N472" s="235"/>
      <c r="O472" s="235"/>
      <c r="P472" s="235"/>
      <c r="Q472" s="235"/>
      <c r="R472" s="235"/>
      <c r="S472" s="235"/>
      <c r="T472" s="236"/>
      <c r="AT472" s="237" t="s">
        <v>135</v>
      </c>
      <c r="AU472" s="237" t="s">
        <v>85</v>
      </c>
      <c r="AV472" s="11" t="s">
        <v>85</v>
      </c>
      <c r="AW472" s="11" t="s">
        <v>36</v>
      </c>
      <c r="AX472" s="11" t="s">
        <v>78</v>
      </c>
      <c r="AY472" s="237" t="s">
        <v>126</v>
      </c>
    </row>
    <row r="473" s="1" customFormat="1" ht="16.5" customHeight="1">
      <c r="B473" s="46"/>
      <c r="C473" s="214" t="s">
        <v>743</v>
      </c>
      <c r="D473" s="214" t="s">
        <v>128</v>
      </c>
      <c r="E473" s="215" t="s">
        <v>744</v>
      </c>
      <c r="F473" s="216" t="s">
        <v>745</v>
      </c>
      <c r="G473" s="217" t="s">
        <v>164</v>
      </c>
      <c r="H473" s="218">
        <v>1.4370000000000001</v>
      </c>
      <c r="I473" s="219"/>
      <c r="J473" s="220">
        <f>ROUND(I473*H473,2)</f>
        <v>0</v>
      </c>
      <c r="K473" s="216" t="s">
        <v>132</v>
      </c>
      <c r="L473" s="72"/>
      <c r="M473" s="221" t="s">
        <v>21</v>
      </c>
      <c r="N473" s="222" t="s">
        <v>44</v>
      </c>
      <c r="O473" s="47"/>
      <c r="P473" s="223">
        <f>O473*H473</f>
        <v>0</v>
      </c>
      <c r="Q473" s="223">
        <v>0</v>
      </c>
      <c r="R473" s="223">
        <f>Q473*H473</f>
        <v>0</v>
      </c>
      <c r="S473" s="223">
        <v>0</v>
      </c>
      <c r="T473" s="224">
        <f>S473*H473</f>
        <v>0</v>
      </c>
      <c r="AR473" s="24" t="s">
        <v>216</v>
      </c>
      <c r="AT473" s="24" t="s">
        <v>128</v>
      </c>
      <c r="AU473" s="24" t="s">
        <v>85</v>
      </c>
      <c r="AY473" s="24" t="s">
        <v>126</v>
      </c>
      <c r="BE473" s="225">
        <f>IF(N473="základní",J473,0)</f>
        <v>0</v>
      </c>
      <c r="BF473" s="225">
        <f>IF(N473="snížená",J473,0)</f>
        <v>0</v>
      </c>
      <c r="BG473" s="225">
        <f>IF(N473="zákl. přenesená",J473,0)</f>
        <v>0</v>
      </c>
      <c r="BH473" s="225">
        <f>IF(N473="sníž. přenesená",J473,0)</f>
        <v>0</v>
      </c>
      <c r="BI473" s="225">
        <f>IF(N473="nulová",J473,0)</f>
        <v>0</v>
      </c>
      <c r="BJ473" s="24" t="s">
        <v>78</v>
      </c>
      <c r="BK473" s="225">
        <f>ROUND(I473*H473,2)</f>
        <v>0</v>
      </c>
      <c r="BL473" s="24" t="s">
        <v>216</v>
      </c>
      <c r="BM473" s="24" t="s">
        <v>746</v>
      </c>
    </row>
    <row r="474" s="10" customFormat="1" ht="29.88" customHeight="1">
      <c r="B474" s="198"/>
      <c r="C474" s="199"/>
      <c r="D474" s="200" t="s">
        <v>72</v>
      </c>
      <c r="E474" s="212" t="s">
        <v>747</v>
      </c>
      <c r="F474" s="212" t="s">
        <v>748</v>
      </c>
      <c r="G474" s="199"/>
      <c r="H474" s="199"/>
      <c r="I474" s="202"/>
      <c r="J474" s="213">
        <f>BK474</f>
        <v>0</v>
      </c>
      <c r="K474" s="199"/>
      <c r="L474" s="204"/>
      <c r="M474" s="205"/>
      <c r="N474" s="206"/>
      <c r="O474" s="206"/>
      <c r="P474" s="207">
        <f>SUM(P475:P487)</f>
        <v>0</v>
      </c>
      <c r="Q474" s="206"/>
      <c r="R474" s="207">
        <f>SUM(R475:R487)</f>
        <v>0.11233080000000001</v>
      </c>
      <c r="S474" s="206"/>
      <c r="T474" s="208">
        <f>SUM(T475:T487)</f>
        <v>0</v>
      </c>
      <c r="AR474" s="209" t="s">
        <v>85</v>
      </c>
      <c r="AT474" s="210" t="s">
        <v>72</v>
      </c>
      <c r="AU474" s="210" t="s">
        <v>78</v>
      </c>
      <c r="AY474" s="209" t="s">
        <v>126</v>
      </c>
      <c r="BK474" s="211">
        <f>SUM(BK475:BK487)</f>
        <v>0</v>
      </c>
    </row>
    <row r="475" s="1" customFormat="1" ht="16.5" customHeight="1">
      <c r="B475" s="46"/>
      <c r="C475" s="214" t="s">
        <v>749</v>
      </c>
      <c r="D475" s="214" t="s">
        <v>128</v>
      </c>
      <c r="E475" s="215" t="s">
        <v>750</v>
      </c>
      <c r="F475" s="216" t="s">
        <v>751</v>
      </c>
      <c r="G475" s="217" t="s">
        <v>242</v>
      </c>
      <c r="H475" s="218">
        <v>28.399999999999999</v>
      </c>
      <c r="I475" s="219"/>
      <c r="J475" s="220">
        <f>ROUND(I475*H475,2)</f>
        <v>0</v>
      </c>
      <c r="K475" s="216" t="s">
        <v>132</v>
      </c>
      <c r="L475" s="72"/>
      <c r="M475" s="221" t="s">
        <v>21</v>
      </c>
      <c r="N475" s="222" t="s">
        <v>44</v>
      </c>
      <c r="O475" s="47"/>
      <c r="P475" s="223">
        <f>O475*H475</f>
        <v>0</v>
      </c>
      <c r="Q475" s="223">
        <v>0</v>
      </c>
      <c r="R475" s="223">
        <f>Q475*H475</f>
        <v>0</v>
      </c>
      <c r="S475" s="223">
        <v>0</v>
      </c>
      <c r="T475" s="224">
        <f>S475*H475</f>
        <v>0</v>
      </c>
      <c r="AR475" s="24" t="s">
        <v>216</v>
      </c>
      <c r="AT475" s="24" t="s">
        <v>128</v>
      </c>
      <c r="AU475" s="24" t="s">
        <v>85</v>
      </c>
      <c r="AY475" s="24" t="s">
        <v>126</v>
      </c>
      <c r="BE475" s="225">
        <f>IF(N475="základní",J475,0)</f>
        <v>0</v>
      </c>
      <c r="BF475" s="225">
        <f>IF(N475="snížená",J475,0)</f>
        <v>0</v>
      </c>
      <c r="BG475" s="225">
        <f>IF(N475="zákl. přenesená",J475,0)</f>
        <v>0</v>
      </c>
      <c r="BH475" s="225">
        <f>IF(N475="sníž. přenesená",J475,0)</f>
        <v>0</v>
      </c>
      <c r="BI475" s="225">
        <f>IF(N475="nulová",J475,0)</f>
        <v>0</v>
      </c>
      <c r="BJ475" s="24" t="s">
        <v>78</v>
      </c>
      <c r="BK475" s="225">
        <f>ROUND(I475*H475,2)</f>
        <v>0</v>
      </c>
      <c r="BL475" s="24" t="s">
        <v>216</v>
      </c>
      <c r="BM475" s="24" t="s">
        <v>752</v>
      </c>
    </row>
    <row r="476" s="13" customFormat="1">
      <c r="B476" s="249"/>
      <c r="C476" s="250"/>
      <c r="D476" s="228" t="s">
        <v>135</v>
      </c>
      <c r="E476" s="251" t="s">
        <v>21</v>
      </c>
      <c r="F476" s="252" t="s">
        <v>592</v>
      </c>
      <c r="G476" s="250"/>
      <c r="H476" s="251" t="s">
        <v>21</v>
      </c>
      <c r="I476" s="253"/>
      <c r="J476" s="250"/>
      <c r="K476" s="250"/>
      <c r="L476" s="254"/>
      <c r="M476" s="255"/>
      <c r="N476" s="256"/>
      <c r="O476" s="256"/>
      <c r="P476" s="256"/>
      <c r="Q476" s="256"/>
      <c r="R476" s="256"/>
      <c r="S476" s="256"/>
      <c r="T476" s="257"/>
      <c r="AT476" s="258" t="s">
        <v>135</v>
      </c>
      <c r="AU476" s="258" t="s">
        <v>85</v>
      </c>
      <c r="AV476" s="13" t="s">
        <v>78</v>
      </c>
      <c r="AW476" s="13" t="s">
        <v>36</v>
      </c>
      <c r="AX476" s="13" t="s">
        <v>73</v>
      </c>
      <c r="AY476" s="258" t="s">
        <v>126</v>
      </c>
    </row>
    <row r="477" s="11" customFormat="1">
      <c r="B477" s="226"/>
      <c r="C477" s="227"/>
      <c r="D477" s="228" t="s">
        <v>135</v>
      </c>
      <c r="E477" s="229" t="s">
        <v>21</v>
      </c>
      <c r="F477" s="230" t="s">
        <v>753</v>
      </c>
      <c r="G477" s="227"/>
      <c r="H477" s="231">
        <v>28.399999999999999</v>
      </c>
      <c r="I477" s="232"/>
      <c r="J477" s="227"/>
      <c r="K477" s="227"/>
      <c r="L477" s="233"/>
      <c r="M477" s="234"/>
      <c r="N477" s="235"/>
      <c r="O477" s="235"/>
      <c r="P477" s="235"/>
      <c r="Q477" s="235"/>
      <c r="R477" s="235"/>
      <c r="S477" s="235"/>
      <c r="T477" s="236"/>
      <c r="AT477" s="237" t="s">
        <v>135</v>
      </c>
      <c r="AU477" s="237" t="s">
        <v>85</v>
      </c>
      <c r="AV477" s="11" t="s">
        <v>85</v>
      </c>
      <c r="AW477" s="11" t="s">
        <v>36</v>
      </c>
      <c r="AX477" s="11" t="s">
        <v>78</v>
      </c>
      <c r="AY477" s="237" t="s">
        <v>126</v>
      </c>
    </row>
    <row r="478" s="1" customFormat="1" ht="16.5" customHeight="1">
      <c r="B478" s="46"/>
      <c r="C478" s="259" t="s">
        <v>754</v>
      </c>
      <c r="D478" s="259" t="s">
        <v>235</v>
      </c>
      <c r="E478" s="260" t="s">
        <v>755</v>
      </c>
      <c r="F478" s="261" t="s">
        <v>756</v>
      </c>
      <c r="G478" s="262" t="s">
        <v>176</v>
      </c>
      <c r="H478" s="263">
        <v>32.659999999999997</v>
      </c>
      <c r="I478" s="264"/>
      <c r="J478" s="265">
        <f>ROUND(I478*H478,2)</f>
        <v>0</v>
      </c>
      <c r="K478" s="261" t="s">
        <v>132</v>
      </c>
      <c r="L478" s="266"/>
      <c r="M478" s="267" t="s">
        <v>21</v>
      </c>
      <c r="N478" s="268" t="s">
        <v>44</v>
      </c>
      <c r="O478" s="47"/>
      <c r="P478" s="223">
        <f>O478*H478</f>
        <v>0</v>
      </c>
      <c r="Q478" s="223">
        <v>0.00038000000000000002</v>
      </c>
      <c r="R478" s="223">
        <f>Q478*H478</f>
        <v>0.0124108</v>
      </c>
      <c r="S478" s="223">
        <v>0</v>
      </c>
      <c r="T478" s="224">
        <f>S478*H478</f>
        <v>0</v>
      </c>
      <c r="AR478" s="24" t="s">
        <v>317</v>
      </c>
      <c r="AT478" s="24" t="s">
        <v>235</v>
      </c>
      <c r="AU478" s="24" t="s">
        <v>85</v>
      </c>
      <c r="AY478" s="24" t="s">
        <v>126</v>
      </c>
      <c r="BE478" s="225">
        <f>IF(N478="základní",J478,0)</f>
        <v>0</v>
      </c>
      <c r="BF478" s="225">
        <f>IF(N478="snížená",J478,0)</f>
        <v>0</v>
      </c>
      <c r="BG478" s="225">
        <f>IF(N478="zákl. přenesená",J478,0)</f>
        <v>0</v>
      </c>
      <c r="BH478" s="225">
        <f>IF(N478="sníž. přenesená",J478,0)</f>
        <v>0</v>
      </c>
      <c r="BI478" s="225">
        <f>IF(N478="nulová",J478,0)</f>
        <v>0</v>
      </c>
      <c r="BJ478" s="24" t="s">
        <v>78</v>
      </c>
      <c r="BK478" s="225">
        <f>ROUND(I478*H478,2)</f>
        <v>0</v>
      </c>
      <c r="BL478" s="24" t="s">
        <v>216</v>
      </c>
      <c r="BM478" s="24" t="s">
        <v>757</v>
      </c>
    </row>
    <row r="479" s="11" customFormat="1">
      <c r="B479" s="226"/>
      <c r="C479" s="227"/>
      <c r="D479" s="228" t="s">
        <v>135</v>
      </c>
      <c r="E479" s="227"/>
      <c r="F479" s="230" t="s">
        <v>758</v>
      </c>
      <c r="G479" s="227"/>
      <c r="H479" s="231">
        <v>32.659999999999997</v>
      </c>
      <c r="I479" s="232"/>
      <c r="J479" s="227"/>
      <c r="K479" s="227"/>
      <c r="L479" s="233"/>
      <c r="M479" s="234"/>
      <c r="N479" s="235"/>
      <c r="O479" s="235"/>
      <c r="P479" s="235"/>
      <c r="Q479" s="235"/>
      <c r="R479" s="235"/>
      <c r="S479" s="235"/>
      <c r="T479" s="236"/>
      <c r="AT479" s="237" t="s">
        <v>135</v>
      </c>
      <c r="AU479" s="237" t="s">
        <v>85</v>
      </c>
      <c r="AV479" s="11" t="s">
        <v>85</v>
      </c>
      <c r="AW479" s="11" t="s">
        <v>6</v>
      </c>
      <c r="AX479" s="11" t="s">
        <v>78</v>
      </c>
      <c r="AY479" s="237" t="s">
        <v>126</v>
      </c>
    </row>
    <row r="480" s="1" customFormat="1" ht="25.5" customHeight="1">
      <c r="B480" s="46"/>
      <c r="C480" s="214" t="s">
        <v>759</v>
      </c>
      <c r="D480" s="214" t="s">
        <v>128</v>
      </c>
      <c r="E480" s="215" t="s">
        <v>760</v>
      </c>
      <c r="F480" s="216" t="s">
        <v>761</v>
      </c>
      <c r="G480" s="217" t="s">
        <v>176</v>
      </c>
      <c r="H480" s="218">
        <v>28.399999999999999</v>
      </c>
      <c r="I480" s="219"/>
      <c r="J480" s="220">
        <f>ROUND(I480*H480,2)</f>
        <v>0</v>
      </c>
      <c r="K480" s="216" t="s">
        <v>132</v>
      </c>
      <c r="L480" s="72"/>
      <c r="M480" s="221" t="s">
        <v>21</v>
      </c>
      <c r="N480" s="222" t="s">
        <v>44</v>
      </c>
      <c r="O480" s="47"/>
      <c r="P480" s="223">
        <f>O480*H480</f>
        <v>0</v>
      </c>
      <c r="Q480" s="223">
        <v>0.00265</v>
      </c>
      <c r="R480" s="223">
        <f>Q480*H480</f>
        <v>0.075259999999999994</v>
      </c>
      <c r="S480" s="223">
        <v>0</v>
      </c>
      <c r="T480" s="224">
        <f>S480*H480</f>
        <v>0</v>
      </c>
      <c r="AR480" s="24" t="s">
        <v>216</v>
      </c>
      <c r="AT480" s="24" t="s">
        <v>128</v>
      </c>
      <c r="AU480" s="24" t="s">
        <v>85</v>
      </c>
      <c r="AY480" s="24" t="s">
        <v>126</v>
      </c>
      <c r="BE480" s="225">
        <f>IF(N480="základní",J480,0)</f>
        <v>0</v>
      </c>
      <c r="BF480" s="225">
        <f>IF(N480="snížená",J480,0)</f>
        <v>0</v>
      </c>
      <c r="BG480" s="225">
        <f>IF(N480="zákl. přenesená",J480,0)</f>
        <v>0</v>
      </c>
      <c r="BH480" s="225">
        <f>IF(N480="sníž. přenesená",J480,0)</f>
        <v>0</v>
      </c>
      <c r="BI480" s="225">
        <f>IF(N480="nulová",J480,0)</f>
        <v>0</v>
      </c>
      <c r="BJ480" s="24" t="s">
        <v>78</v>
      </c>
      <c r="BK480" s="225">
        <f>ROUND(I480*H480,2)</f>
        <v>0</v>
      </c>
      <c r="BL480" s="24" t="s">
        <v>216</v>
      </c>
      <c r="BM480" s="24" t="s">
        <v>762</v>
      </c>
    </row>
    <row r="481" s="13" customFormat="1">
      <c r="B481" s="249"/>
      <c r="C481" s="250"/>
      <c r="D481" s="228" t="s">
        <v>135</v>
      </c>
      <c r="E481" s="251" t="s">
        <v>21</v>
      </c>
      <c r="F481" s="252" t="s">
        <v>592</v>
      </c>
      <c r="G481" s="250"/>
      <c r="H481" s="251" t="s">
        <v>21</v>
      </c>
      <c r="I481" s="253"/>
      <c r="J481" s="250"/>
      <c r="K481" s="250"/>
      <c r="L481" s="254"/>
      <c r="M481" s="255"/>
      <c r="N481" s="256"/>
      <c r="O481" s="256"/>
      <c r="P481" s="256"/>
      <c r="Q481" s="256"/>
      <c r="R481" s="256"/>
      <c r="S481" s="256"/>
      <c r="T481" s="257"/>
      <c r="AT481" s="258" t="s">
        <v>135</v>
      </c>
      <c r="AU481" s="258" t="s">
        <v>85</v>
      </c>
      <c r="AV481" s="13" t="s">
        <v>78</v>
      </c>
      <c r="AW481" s="13" t="s">
        <v>36</v>
      </c>
      <c r="AX481" s="13" t="s">
        <v>73</v>
      </c>
      <c r="AY481" s="258" t="s">
        <v>126</v>
      </c>
    </row>
    <row r="482" s="11" customFormat="1">
      <c r="B482" s="226"/>
      <c r="C482" s="227"/>
      <c r="D482" s="228" t="s">
        <v>135</v>
      </c>
      <c r="E482" s="229" t="s">
        <v>21</v>
      </c>
      <c r="F482" s="230" t="s">
        <v>753</v>
      </c>
      <c r="G482" s="227"/>
      <c r="H482" s="231">
        <v>28.399999999999999</v>
      </c>
      <c r="I482" s="232"/>
      <c r="J482" s="227"/>
      <c r="K482" s="227"/>
      <c r="L482" s="233"/>
      <c r="M482" s="234"/>
      <c r="N482" s="235"/>
      <c r="O482" s="235"/>
      <c r="P482" s="235"/>
      <c r="Q482" s="235"/>
      <c r="R482" s="235"/>
      <c r="S482" s="235"/>
      <c r="T482" s="236"/>
      <c r="AT482" s="237" t="s">
        <v>135</v>
      </c>
      <c r="AU482" s="237" t="s">
        <v>85</v>
      </c>
      <c r="AV482" s="11" t="s">
        <v>85</v>
      </c>
      <c r="AW482" s="11" t="s">
        <v>36</v>
      </c>
      <c r="AX482" s="11" t="s">
        <v>78</v>
      </c>
      <c r="AY482" s="237" t="s">
        <v>126</v>
      </c>
    </row>
    <row r="483" s="1" customFormat="1" ht="16.5" customHeight="1">
      <c r="B483" s="46"/>
      <c r="C483" s="214" t="s">
        <v>763</v>
      </c>
      <c r="D483" s="214" t="s">
        <v>128</v>
      </c>
      <c r="E483" s="215" t="s">
        <v>764</v>
      </c>
      <c r="F483" s="216" t="s">
        <v>765</v>
      </c>
      <c r="G483" s="217" t="s">
        <v>242</v>
      </c>
      <c r="H483" s="218">
        <v>16</v>
      </c>
      <c r="I483" s="219"/>
      <c r="J483" s="220">
        <f>ROUND(I483*H483,2)</f>
        <v>0</v>
      </c>
      <c r="K483" s="216" t="s">
        <v>132</v>
      </c>
      <c r="L483" s="72"/>
      <c r="M483" s="221" t="s">
        <v>21</v>
      </c>
      <c r="N483" s="222" t="s">
        <v>44</v>
      </c>
      <c r="O483" s="47"/>
      <c r="P483" s="223">
        <f>O483*H483</f>
        <v>0</v>
      </c>
      <c r="Q483" s="223">
        <v>0.00091</v>
      </c>
      <c r="R483" s="223">
        <f>Q483*H483</f>
        <v>0.01456</v>
      </c>
      <c r="S483" s="223">
        <v>0</v>
      </c>
      <c r="T483" s="224">
        <f>S483*H483</f>
        <v>0</v>
      </c>
      <c r="AR483" s="24" t="s">
        <v>216</v>
      </c>
      <c r="AT483" s="24" t="s">
        <v>128</v>
      </c>
      <c r="AU483" s="24" t="s">
        <v>85</v>
      </c>
      <c r="AY483" s="24" t="s">
        <v>126</v>
      </c>
      <c r="BE483" s="225">
        <f>IF(N483="základní",J483,0)</f>
        <v>0</v>
      </c>
      <c r="BF483" s="225">
        <f>IF(N483="snížená",J483,0)</f>
        <v>0</v>
      </c>
      <c r="BG483" s="225">
        <f>IF(N483="zákl. přenesená",J483,0)</f>
        <v>0</v>
      </c>
      <c r="BH483" s="225">
        <f>IF(N483="sníž. přenesená",J483,0)</f>
        <v>0</v>
      </c>
      <c r="BI483" s="225">
        <f>IF(N483="nulová",J483,0)</f>
        <v>0</v>
      </c>
      <c r="BJ483" s="24" t="s">
        <v>78</v>
      </c>
      <c r="BK483" s="225">
        <f>ROUND(I483*H483,2)</f>
        <v>0</v>
      </c>
      <c r="BL483" s="24" t="s">
        <v>216</v>
      </c>
      <c r="BM483" s="24" t="s">
        <v>766</v>
      </c>
    </row>
    <row r="484" s="11" customFormat="1">
      <c r="B484" s="226"/>
      <c r="C484" s="227"/>
      <c r="D484" s="228" t="s">
        <v>135</v>
      </c>
      <c r="E484" s="229" t="s">
        <v>21</v>
      </c>
      <c r="F484" s="230" t="s">
        <v>767</v>
      </c>
      <c r="G484" s="227"/>
      <c r="H484" s="231">
        <v>16</v>
      </c>
      <c r="I484" s="232"/>
      <c r="J484" s="227"/>
      <c r="K484" s="227"/>
      <c r="L484" s="233"/>
      <c r="M484" s="234"/>
      <c r="N484" s="235"/>
      <c r="O484" s="235"/>
      <c r="P484" s="235"/>
      <c r="Q484" s="235"/>
      <c r="R484" s="235"/>
      <c r="S484" s="235"/>
      <c r="T484" s="236"/>
      <c r="AT484" s="237" t="s">
        <v>135</v>
      </c>
      <c r="AU484" s="237" t="s">
        <v>85</v>
      </c>
      <c r="AV484" s="11" t="s">
        <v>85</v>
      </c>
      <c r="AW484" s="11" t="s">
        <v>36</v>
      </c>
      <c r="AX484" s="11" t="s">
        <v>78</v>
      </c>
      <c r="AY484" s="237" t="s">
        <v>126</v>
      </c>
    </row>
    <row r="485" s="1" customFormat="1" ht="16.5" customHeight="1">
      <c r="B485" s="46"/>
      <c r="C485" s="214" t="s">
        <v>768</v>
      </c>
      <c r="D485" s="214" t="s">
        <v>128</v>
      </c>
      <c r="E485" s="215" t="s">
        <v>769</v>
      </c>
      <c r="F485" s="216" t="s">
        <v>770</v>
      </c>
      <c r="G485" s="217" t="s">
        <v>410</v>
      </c>
      <c r="H485" s="218">
        <v>2</v>
      </c>
      <c r="I485" s="219"/>
      <c r="J485" s="220">
        <f>ROUND(I485*H485,2)</f>
        <v>0</v>
      </c>
      <c r="K485" s="216" t="s">
        <v>132</v>
      </c>
      <c r="L485" s="72"/>
      <c r="M485" s="221" t="s">
        <v>21</v>
      </c>
      <c r="N485" s="222" t="s">
        <v>44</v>
      </c>
      <c r="O485" s="47"/>
      <c r="P485" s="223">
        <f>O485*H485</f>
        <v>0</v>
      </c>
      <c r="Q485" s="223">
        <v>0.00019000000000000001</v>
      </c>
      <c r="R485" s="223">
        <f>Q485*H485</f>
        <v>0.00038000000000000002</v>
      </c>
      <c r="S485" s="223">
        <v>0</v>
      </c>
      <c r="T485" s="224">
        <f>S485*H485</f>
        <v>0</v>
      </c>
      <c r="AR485" s="24" t="s">
        <v>216</v>
      </c>
      <c r="AT485" s="24" t="s">
        <v>128</v>
      </c>
      <c r="AU485" s="24" t="s">
        <v>85</v>
      </c>
      <c r="AY485" s="24" t="s">
        <v>126</v>
      </c>
      <c r="BE485" s="225">
        <f>IF(N485="základní",J485,0)</f>
        <v>0</v>
      </c>
      <c r="BF485" s="225">
        <f>IF(N485="snížená",J485,0)</f>
        <v>0</v>
      </c>
      <c r="BG485" s="225">
        <f>IF(N485="zákl. přenesená",J485,0)</f>
        <v>0</v>
      </c>
      <c r="BH485" s="225">
        <f>IF(N485="sníž. přenesená",J485,0)</f>
        <v>0</v>
      </c>
      <c r="BI485" s="225">
        <f>IF(N485="nulová",J485,0)</f>
        <v>0</v>
      </c>
      <c r="BJ485" s="24" t="s">
        <v>78</v>
      </c>
      <c r="BK485" s="225">
        <f>ROUND(I485*H485,2)</f>
        <v>0</v>
      </c>
      <c r="BL485" s="24" t="s">
        <v>216</v>
      </c>
      <c r="BM485" s="24" t="s">
        <v>771</v>
      </c>
    </row>
    <row r="486" s="1" customFormat="1" ht="16.5" customHeight="1">
      <c r="B486" s="46"/>
      <c r="C486" s="214" t="s">
        <v>772</v>
      </c>
      <c r="D486" s="214" t="s">
        <v>128</v>
      </c>
      <c r="E486" s="215" t="s">
        <v>773</v>
      </c>
      <c r="F486" s="216" t="s">
        <v>774</v>
      </c>
      <c r="G486" s="217" t="s">
        <v>242</v>
      </c>
      <c r="H486" s="218">
        <v>9</v>
      </c>
      <c r="I486" s="219"/>
      <c r="J486" s="220">
        <f>ROUND(I486*H486,2)</f>
        <v>0</v>
      </c>
      <c r="K486" s="216" t="s">
        <v>132</v>
      </c>
      <c r="L486" s="72"/>
      <c r="M486" s="221" t="s">
        <v>21</v>
      </c>
      <c r="N486" s="222" t="s">
        <v>44</v>
      </c>
      <c r="O486" s="47"/>
      <c r="P486" s="223">
        <f>O486*H486</f>
        <v>0</v>
      </c>
      <c r="Q486" s="223">
        <v>0.00108</v>
      </c>
      <c r="R486" s="223">
        <f>Q486*H486</f>
        <v>0.0097199999999999995</v>
      </c>
      <c r="S486" s="223">
        <v>0</v>
      </c>
      <c r="T486" s="224">
        <f>S486*H486</f>
        <v>0</v>
      </c>
      <c r="AR486" s="24" t="s">
        <v>216</v>
      </c>
      <c r="AT486" s="24" t="s">
        <v>128</v>
      </c>
      <c r="AU486" s="24" t="s">
        <v>85</v>
      </c>
      <c r="AY486" s="24" t="s">
        <v>126</v>
      </c>
      <c r="BE486" s="225">
        <f>IF(N486="základní",J486,0)</f>
        <v>0</v>
      </c>
      <c r="BF486" s="225">
        <f>IF(N486="snížená",J486,0)</f>
        <v>0</v>
      </c>
      <c r="BG486" s="225">
        <f>IF(N486="zákl. přenesená",J486,0)</f>
        <v>0</v>
      </c>
      <c r="BH486" s="225">
        <f>IF(N486="sníž. přenesená",J486,0)</f>
        <v>0</v>
      </c>
      <c r="BI486" s="225">
        <f>IF(N486="nulová",J486,0)</f>
        <v>0</v>
      </c>
      <c r="BJ486" s="24" t="s">
        <v>78</v>
      </c>
      <c r="BK486" s="225">
        <f>ROUND(I486*H486,2)</f>
        <v>0</v>
      </c>
      <c r="BL486" s="24" t="s">
        <v>216</v>
      </c>
      <c r="BM486" s="24" t="s">
        <v>775</v>
      </c>
    </row>
    <row r="487" s="1" customFormat="1" ht="16.5" customHeight="1">
      <c r="B487" s="46"/>
      <c r="C487" s="214" t="s">
        <v>776</v>
      </c>
      <c r="D487" s="214" t="s">
        <v>128</v>
      </c>
      <c r="E487" s="215" t="s">
        <v>777</v>
      </c>
      <c r="F487" s="216" t="s">
        <v>778</v>
      </c>
      <c r="G487" s="217" t="s">
        <v>164</v>
      </c>
      <c r="H487" s="218">
        <v>0.112</v>
      </c>
      <c r="I487" s="219"/>
      <c r="J487" s="220">
        <f>ROUND(I487*H487,2)</f>
        <v>0</v>
      </c>
      <c r="K487" s="216" t="s">
        <v>132</v>
      </c>
      <c r="L487" s="72"/>
      <c r="M487" s="221" t="s">
        <v>21</v>
      </c>
      <c r="N487" s="222" t="s">
        <v>44</v>
      </c>
      <c r="O487" s="47"/>
      <c r="P487" s="223">
        <f>O487*H487</f>
        <v>0</v>
      </c>
      <c r="Q487" s="223">
        <v>0</v>
      </c>
      <c r="R487" s="223">
        <f>Q487*H487</f>
        <v>0</v>
      </c>
      <c r="S487" s="223">
        <v>0</v>
      </c>
      <c r="T487" s="224">
        <f>S487*H487</f>
        <v>0</v>
      </c>
      <c r="AR487" s="24" t="s">
        <v>216</v>
      </c>
      <c r="AT487" s="24" t="s">
        <v>128</v>
      </c>
      <c r="AU487" s="24" t="s">
        <v>85</v>
      </c>
      <c r="AY487" s="24" t="s">
        <v>126</v>
      </c>
      <c r="BE487" s="225">
        <f>IF(N487="základní",J487,0)</f>
        <v>0</v>
      </c>
      <c r="BF487" s="225">
        <f>IF(N487="snížená",J487,0)</f>
        <v>0</v>
      </c>
      <c r="BG487" s="225">
        <f>IF(N487="zákl. přenesená",J487,0)</f>
        <v>0</v>
      </c>
      <c r="BH487" s="225">
        <f>IF(N487="sníž. přenesená",J487,0)</f>
        <v>0</v>
      </c>
      <c r="BI487" s="225">
        <f>IF(N487="nulová",J487,0)</f>
        <v>0</v>
      </c>
      <c r="BJ487" s="24" t="s">
        <v>78</v>
      </c>
      <c r="BK487" s="225">
        <f>ROUND(I487*H487,2)</f>
        <v>0</v>
      </c>
      <c r="BL487" s="24" t="s">
        <v>216</v>
      </c>
      <c r="BM487" s="24" t="s">
        <v>779</v>
      </c>
    </row>
    <row r="488" s="10" customFormat="1" ht="29.88" customHeight="1">
      <c r="B488" s="198"/>
      <c r="C488" s="199"/>
      <c r="D488" s="200" t="s">
        <v>72</v>
      </c>
      <c r="E488" s="212" t="s">
        <v>780</v>
      </c>
      <c r="F488" s="212" t="s">
        <v>781</v>
      </c>
      <c r="G488" s="199"/>
      <c r="H488" s="199"/>
      <c r="I488" s="202"/>
      <c r="J488" s="213">
        <f>BK488</f>
        <v>0</v>
      </c>
      <c r="K488" s="199"/>
      <c r="L488" s="204"/>
      <c r="M488" s="205"/>
      <c r="N488" s="206"/>
      <c r="O488" s="206"/>
      <c r="P488" s="207">
        <f>SUM(P489:P494)</f>
        <v>0</v>
      </c>
      <c r="Q488" s="206"/>
      <c r="R488" s="207">
        <f>SUM(R489:R494)</f>
        <v>0.0034848000000000001</v>
      </c>
      <c r="S488" s="206"/>
      <c r="T488" s="208">
        <f>SUM(T489:T494)</f>
        <v>0</v>
      </c>
      <c r="AR488" s="209" t="s">
        <v>85</v>
      </c>
      <c r="AT488" s="210" t="s">
        <v>72</v>
      </c>
      <c r="AU488" s="210" t="s">
        <v>78</v>
      </c>
      <c r="AY488" s="209" t="s">
        <v>126</v>
      </c>
      <c r="BK488" s="211">
        <f>SUM(BK489:BK494)</f>
        <v>0</v>
      </c>
    </row>
    <row r="489" s="1" customFormat="1" ht="25.5" customHeight="1">
      <c r="B489" s="46"/>
      <c r="C489" s="214" t="s">
        <v>782</v>
      </c>
      <c r="D489" s="214" t="s">
        <v>128</v>
      </c>
      <c r="E489" s="215" t="s">
        <v>783</v>
      </c>
      <c r="F489" s="216" t="s">
        <v>784</v>
      </c>
      <c r="G489" s="217" t="s">
        <v>176</v>
      </c>
      <c r="H489" s="218">
        <v>26.399999999999999</v>
      </c>
      <c r="I489" s="219"/>
      <c r="J489" s="220">
        <f>ROUND(I489*H489,2)</f>
        <v>0</v>
      </c>
      <c r="K489" s="216" t="s">
        <v>132</v>
      </c>
      <c r="L489" s="72"/>
      <c r="M489" s="221" t="s">
        <v>21</v>
      </c>
      <c r="N489" s="222" t="s">
        <v>44</v>
      </c>
      <c r="O489" s="47"/>
      <c r="P489" s="223">
        <f>O489*H489</f>
        <v>0</v>
      </c>
      <c r="Q489" s="223">
        <v>0</v>
      </c>
      <c r="R489" s="223">
        <f>Q489*H489</f>
        <v>0</v>
      </c>
      <c r="S489" s="223">
        <v>0</v>
      </c>
      <c r="T489" s="224">
        <f>S489*H489</f>
        <v>0</v>
      </c>
      <c r="AR489" s="24" t="s">
        <v>216</v>
      </c>
      <c r="AT489" s="24" t="s">
        <v>128</v>
      </c>
      <c r="AU489" s="24" t="s">
        <v>85</v>
      </c>
      <c r="AY489" s="24" t="s">
        <v>126</v>
      </c>
      <c r="BE489" s="225">
        <f>IF(N489="základní",J489,0)</f>
        <v>0</v>
      </c>
      <c r="BF489" s="225">
        <f>IF(N489="snížená",J489,0)</f>
        <v>0</v>
      </c>
      <c r="BG489" s="225">
        <f>IF(N489="zákl. přenesená",J489,0)</f>
        <v>0</v>
      </c>
      <c r="BH489" s="225">
        <f>IF(N489="sníž. přenesená",J489,0)</f>
        <v>0</v>
      </c>
      <c r="BI489" s="225">
        <f>IF(N489="nulová",J489,0)</f>
        <v>0</v>
      </c>
      <c r="BJ489" s="24" t="s">
        <v>78</v>
      </c>
      <c r="BK489" s="225">
        <f>ROUND(I489*H489,2)</f>
        <v>0</v>
      </c>
      <c r="BL489" s="24" t="s">
        <v>216</v>
      </c>
      <c r="BM489" s="24" t="s">
        <v>785</v>
      </c>
    </row>
    <row r="490" s="13" customFormat="1">
      <c r="B490" s="249"/>
      <c r="C490" s="250"/>
      <c r="D490" s="228" t="s">
        <v>135</v>
      </c>
      <c r="E490" s="251" t="s">
        <v>21</v>
      </c>
      <c r="F490" s="252" t="s">
        <v>592</v>
      </c>
      <c r="G490" s="250"/>
      <c r="H490" s="251" t="s">
        <v>21</v>
      </c>
      <c r="I490" s="253"/>
      <c r="J490" s="250"/>
      <c r="K490" s="250"/>
      <c r="L490" s="254"/>
      <c r="M490" s="255"/>
      <c r="N490" s="256"/>
      <c r="O490" s="256"/>
      <c r="P490" s="256"/>
      <c r="Q490" s="256"/>
      <c r="R490" s="256"/>
      <c r="S490" s="256"/>
      <c r="T490" s="257"/>
      <c r="AT490" s="258" t="s">
        <v>135</v>
      </c>
      <c r="AU490" s="258" t="s">
        <v>85</v>
      </c>
      <c r="AV490" s="13" t="s">
        <v>78</v>
      </c>
      <c r="AW490" s="13" t="s">
        <v>36</v>
      </c>
      <c r="AX490" s="13" t="s">
        <v>73</v>
      </c>
      <c r="AY490" s="258" t="s">
        <v>126</v>
      </c>
    </row>
    <row r="491" s="11" customFormat="1">
      <c r="B491" s="226"/>
      <c r="C491" s="227"/>
      <c r="D491" s="228" t="s">
        <v>135</v>
      </c>
      <c r="E491" s="229" t="s">
        <v>21</v>
      </c>
      <c r="F491" s="230" t="s">
        <v>593</v>
      </c>
      <c r="G491" s="227"/>
      <c r="H491" s="231">
        <v>26.399999999999999</v>
      </c>
      <c r="I491" s="232"/>
      <c r="J491" s="227"/>
      <c r="K491" s="227"/>
      <c r="L491" s="233"/>
      <c r="M491" s="234"/>
      <c r="N491" s="235"/>
      <c r="O491" s="235"/>
      <c r="P491" s="235"/>
      <c r="Q491" s="235"/>
      <c r="R491" s="235"/>
      <c r="S491" s="235"/>
      <c r="T491" s="236"/>
      <c r="AT491" s="237" t="s">
        <v>135</v>
      </c>
      <c r="AU491" s="237" t="s">
        <v>85</v>
      </c>
      <c r="AV491" s="11" t="s">
        <v>85</v>
      </c>
      <c r="AW491" s="11" t="s">
        <v>36</v>
      </c>
      <c r="AX491" s="11" t="s">
        <v>78</v>
      </c>
      <c r="AY491" s="237" t="s">
        <v>126</v>
      </c>
    </row>
    <row r="492" s="1" customFormat="1" ht="25.5" customHeight="1">
      <c r="B492" s="46"/>
      <c r="C492" s="259" t="s">
        <v>786</v>
      </c>
      <c r="D492" s="259" t="s">
        <v>235</v>
      </c>
      <c r="E492" s="260" t="s">
        <v>787</v>
      </c>
      <c r="F492" s="261" t="s">
        <v>788</v>
      </c>
      <c r="G492" s="262" t="s">
        <v>176</v>
      </c>
      <c r="H492" s="263">
        <v>29.039999999999999</v>
      </c>
      <c r="I492" s="264"/>
      <c r="J492" s="265">
        <f>ROUND(I492*H492,2)</f>
        <v>0</v>
      </c>
      <c r="K492" s="261" t="s">
        <v>132</v>
      </c>
      <c r="L492" s="266"/>
      <c r="M492" s="267" t="s">
        <v>21</v>
      </c>
      <c r="N492" s="268" t="s">
        <v>44</v>
      </c>
      <c r="O492" s="47"/>
      <c r="P492" s="223">
        <f>O492*H492</f>
        <v>0</v>
      </c>
      <c r="Q492" s="223">
        <v>0.00012</v>
      </c>
      <c r="R492" s="223">
        <f>Q492*H492</f>
        <v>0.0034848000000000001</v>
      </c>
      <c r="S492" s="223">
        <v>0</v>
      </c>
      <c r="T492" s="224">
        <f>S492*H492</f>
        <v>0</v>
      </c>
      <c r="AR492" s="24" t="s">
        <v>317</v>
      </c>
      <c r="AT492" s="24" t="s">
        <v>235</v>
      </c>
      <c r="AU492" s="24" t="s">
        <v>85</v>
      </c>
      <c r="AY492" s="24" t="s">
        <v>126</v>
      </c>
      <c r="BE492" s="225">
        <f>IF(N492="základní",J492,0)</f>
        <v>0</v>
      </c>
      <c r="BF492" s="225">
        <f>IF(N492="snížená",J492,0)</f>
        <v>0</v>
      </c>
      <c r="BG492" s="225">
        <f>IF(N492="zákl. přenesená",J492,0)</f>
        <v>0</v>
      </c>
      <c r="BH492" s="225">
        <f>IF(N492="sníž. přenesená",J492,0)</f>
        <v>0</v>
      </c>
      <c r="BI492" s="225">
        <f>IF(N492="nulová",J492,0)</f>
        <v>0</v>
      </c>
      <c r="BJ492" s="24" t="s">
        <v>78</v>
      </c>
      <c r="BK492" s="225">
        <f>ROUND(I492*H492,2)</f>
        <v>0</v>
      </c>
      <c r="BL492" s="24" t="s">
        <v>216</v>
      </c>
      <c r="BM492" s="24" t="s">
        <v>789</v>
      </c>
    </row>
    <row r="493" s="11" customFormat="1">
      <c r="B493" s="226"/>
      <c r="C493" s="227"/>
      <c r="D493" s="228" t="s">
        <v>135</v>
      </c>
      <c r="E493" s="227"/>
      <c r="F493" s="230" t="s">
        <v>790</v>
      </c>
      <c r="G493" s="227"/>
      <c r="H493" s="231">
        <v>29.039999999999999</v>
      </c>
      <c r="I493" s="232"/>
      <c r="J493" s="227"/>
      <c r="K493" s="227"/>
      <c r="L493" s="233"/>
      <c r="M493" s="234"/>
      <c r="N493" s="235"/>
      <c r="O493" s="235"/>
      <c r="P493" s="235"/>
      <c r="Q493" s="235"/>
      <c r="R493" s="235"/>
      <c r="S493" s="235"/>
      <c r="T493" s="236"/>
      <c r="AT493" s="237" t="s">
        <v>135</v>
      </c>
      <c r="AU493" s="237" t="s">
        <v>85</v>
      </c>
      <c r="AV493" s="11" t="s">
        <v>85</v>
      </c>
      <c r="AW493" s="11" t="s">
        <v>6</v>
      </c>
      <c r="AX493" s="11" t="s">
        <v>78</v>
      </c>
      <c r="AY493" s="237" t="s">
        <v>126</v>
      </c>
    </row>
    <row r="494" s="1" customFormat="1" ht="16.5" customHeight="1">
      <c r="B494" s="46"/>
      <c r="C494" s="214" t="s">
        <v>791</v>
      </c>
      <c r="D494" s="214" t="s">
        <v>128</v>
      </c>
      <c r="E494" s="215" t="s">
        <v>792</v>
      </c>
      <c r="F494" s="216" t="s">
        <v>793</v>
      </c>
      <c r="G494" s="217" t="s">
        <v>164</v>
      </c>
      <c r="H494" s="218">
        <v>0.0030000000000000001</v>
      </c>
      <c r="I494" s="219"/>
      <c r="J494" s="220">
        <f>ROUND(I494*H494,2)</f>
        <v>0</v>
      </c>
      <c r="K494" s="216" t="s">
        <v>132</v>
      </c>
      <c r="L494" s="72"/>
      <c r="M494" s="221" t="s">
        <v>21</v>
      </c>
      <c r="N494" s="222" t="s">
        <v>44</v>
      </c>
      <c r="O494" s="47"/>
      <c r="P494" s="223">
        <f>O494*H494</f>
        <v>0</v>
      </c>
      <c r="Q494" s="223">
        <v>0</v>
      </c>
      <c r="R494" s="223">
        <f>Q494*H494</f>
        <v>0</v>
      </c>
      <c r="S494" s="223">
        <v>0</v>
      </c>
      <c r="T494" s="224">
        <f>S494*H494</f>
        <v>0</v>
      </c>
      <c r="AR494" s="24" t="s">
        <v>216</v>
      </c>
      <c r="AT494" s="24" t="s">
        <v>128</v>
      </c>
      <c r="AU494" s="24" t="s">
        <v>85</v>
      </c>
      <c r="AY494" s="24" t="s">
        <v>126</v>
      </c>
      <c r="BE494" s="225">
        <f>IF(N494="základní",J494,0)</f>
        <v>0</v>
      </c>
      <c r="BF494" s="225">
        <f>IF(N494="snížená",J494,0)</f>
        <v>0</v>
      </c>
      <c r="BG494" s="225">
        <f>IF(N494="zákl. přenesená",J494,0)</f>
        <v>0</v>
      </c>
      <c r="BH494" s="225">
        <f>IF(N494="sníž. přenesená",J494,0)</f>
        <v>0</v>
      </c>
      <c r="BI494" s="225">
        <f>IF(N494="nulová",J494,0)</f>
        <v>0</v>
      </c>
      <c r="BJ494" s="24" t="s">
        <v>78</v>
      </c>
      <c r="BK494" s="225">
        <f>ROUND(I494*H494,2)</f>
        <v>0</v>
      </c>
      <c r="BL494" s="24" t="s">
        <v>216</v>
      </c>
      <c r="BM494" s="24" t="s">
        <v>794</v>
      </c>
    </row>
    <row r="495" s="10" customFormat="1" ht="29.88" customHeight="1">
      <c r="B495" s="198"/>
      <c r="C495" s="199"/>
      <c r="D495" s="200" t="s">
        <v>72</v>
      </c>
      <c r="E495" s="212" t="s">
        <v>795</v>
      </c>
      <c r="F495" s="212" t="s">
        <v>796</v>
      </c>
      <c r="G495" s="199"/>
      <c r="H495" s="199"/>
      <c r="I495" s="202"/>
      <c r="J495" s="213">
        <f>BK495</f>
        <v>0</v>
      </c>
      <c r="K495" s="199"/>
      <c r="L495" s="204"/>
      <c r="M495" s="205"/>
      <c r="N495" s="206"/>
      <c r="O495" s="206"/>
      <c r="P495" s="207">
        <f>SUM(P496:P504)</f>
        <v>0</v>
      </c>
      <c r="Q495" s="206"/>
      <c r="R495" s="207">
        <f>SUM(R496:R504)</f>
        <v>0.10184666000000001</v>
      </c>
      <c r="S495" s="206"/>
      <c r="T495" s="208">
        <f>SUM(T496:T504)</f>
        <v>0</v>
      </c>
      <c r="AR495" s="209" t="s">
        <v>85</v>
      </c>
      <c r="AT495" s="210" t="s">
        <v>72</v>
      </c>
      <c r="AU495" s="210" t="s">
        <v>78</v>
      </c>
      <c r="AY495" s="209" t="s">
        <v>126</v>
      </c>
      <c r="BK495" s="211">
        <f>SUM(BK496:BK504)</f>
        <v>0</v>
      </c>
    </row>
    <row r="496" s="1" customFormat="1" ht="16.5" customHeight="1">
      <c r="B496" s="46"/>
      <c r="C496" s="214" t="s">
        <v>797</v>
      </c>
      <c r="D496" s="214" t="s">
        <v>128</v>
      </c>
      <c r="E496" s="215" t="s">
        <v>798</v>
      </c>
      <c r="F496" s="216" t="s">
        <v>799</v>
      </c>
      <c r="G496" s="217" t="s">
        <v>176</v>
      </c>
      <c r="H496" s="218">
        <v>103.09999999999999</v>
      </c>
      <c r="I496" s="219"/>
      <c r="J496" s="220">
        <f>ROUND(I496*H496,2)</f>
        <v>0</v>
      </c>
      <c r="K496" s="216" t="s">
        <v>132</v>
      </c>
      <c r="L496" s="72"/>
      <c r="M496" s="221" t="s">
        <v>21</v>
      </c>
      <c r="N496" s="222" t="s">
        <v>44</v>
      </c>
      <c r="O496" s="47"/>
      <c r="P496" s="223">
        <f>O496*H496</f>
        <v>0</v>
      </c>
      <c r="Q496" s="223">
        <v>0.00013999999999999999</v>
      </c>
      <c r="R496" s="223">
        <f>Q496*H496</f>
        <v>0.014433999999999997</v>
      </c>
      <c r="S496" s="223">
        <v>0</v>
      </c>
      <c r="T496" s="224">
        <f>S496*H496</f>
        <v>0</v>
      </c>
      <c r="AR496" s="24" t="s">
        <v>216</v>
      </c>
      <c r="AT496" s="24" t="s">
        <v>128</v>
      </c>
      <c r="AU496" s="24" t="s">
        <v>85</v>
      </c>
      <c r="AY496" s="24" t="s">
        <v>126</v>
      </c>
      <c r="BE496" s="225">
        <f>IF(N496="základní",J496,0)</f>
        <v>0</v>
      </c>
      <c r="BF496" s="225">
        <f>IF(N496="snížená",J496,0)</f>
        <v>0</v>
      </c>
      <c r="BG496" s="225">
        <f>IF(N496="zákl. přenesená",J496,0)</f>
        <v>0</v>
      </c>
      <c r="BH496" s="225">
        <f>IF(N496="sníž. přenesená",J496,0)</f>
        <v>0</v>
      </c>
      <c r="BI496" s="225">
        <f>IF(N496="nulová",J496,0)</f>
        <v>0</v>
      </c>
      <c r="BJ496" s="24" t="s">
        <v>78</v>
      </c>
      <c r="BK496" s="225">
        <f>ROUND(I496*H496,2)</f>
        <v>0</v>
      </c>
      <c r="BL496" s="24" t="s">
        <v>216</v>
      </c>
      <c r="BM496" s="24" t="s">
        <v>800</v>
      </c>
    </row>
    <row r="497" s="11" customFormat="1">
      <c r="B497" s="226"/>
      <c r="C497" s="227"/>
      <c r="D497" s="228" t="s">
        <v>135</v>
      </c>
      <c r="E497" s="229" t="s">
        <v>21</v>
      </c>
      <c r="F497" s="230" t="s">
        <v>801</v>
      </c>
      <c r="G497" s="227"/>
      <c r="H497" s="231">
        <v>36</v>
      </c>
      <c r="I497" s="232"/>
      <c r="J497" s="227"/>
      <c r="K497" s="227"/>
      <c r="L497" s="233"/>
      <c r="M497" s="234"/>
      <c r="N497" s="235"/>
      <c r="O497" s="235"/>
      <c r="P497" s="235"/>
      <c r="Q497" s="235"/>
      <c r="R497" s="235"/>
      <c r="S497" s="235"/>
      <c r="T497" s="236"/>
      <c r="AT497" s="237" t="s">
        <v>135</v>
      </c>
      <c r="AU497" s="237" t="s">
        <v>85</v>
      </c>
      <c r="AV497" s="11" t="s">
        <v>85</v>
      </c>
      <c r="AW497" s="11" t="s">
        <v>36</v>
      </c>
      <c r="AX497" s="11" t="s">
        <v>73</v>
      </c>
      <c r="AY497" s="237" t="s">
        <v>126</v>
      </c>
    </row>
    <row r="498" s="11" customFormat="1">
      <c r="B498" s="226"/>
      <c r="C498" s="227"/>
      <c r="D498" s="228" t="s">
        <v>135</v>
      </c>
      <c r="E498" s="229" t="s">
        <v>21</v>
      </c>
      <c r="F498" s="230" t="s">
        <v>802</v>
      </c>
      <c r="G498" s="227"/>
      <c r="H498" s="231">
        <v>67.099999999999994</v>
      </c>
      <c r="I498" s="232"/>
      <c r="J498" s="227"/>
      <c r="K498" s="227"/>
      <c r="L498" s="233"/>
      <c r="M498" s="234"/>
      <c r="N498" s="235"/>
      <c r="O498" s="235"/>
      <c r="P498" s="235"/>
      <c r="Q498" s="235"/>
      <c r="R498" s="235"/>
      <c r="S498" s="235"/>
      <c r="T498" s="236"/>
      <c r="AT498" s="237" t="s">
        <v>135</v>
      </c>
      <c r="AU498" s="237" t="s">
        <v>85</v>
      </c>
      <c r="AV498" s="11" t="s">
        <v>85</v>
      </c>
      <c r="AW498" s="11" t="s">
        <v>36</v>
      </c>
      <c r="AX498" s="11" t="s">
        <v>73</v>
      </c>
      <c r="AY498" s="237" t="s">
        <v>126</v>
      </c>
    </row>
    <row r="499" s="12" customFormat="1">
      <c r="B499" s="238"/>
      <c r="C499" s="239"/>
      <c r="D499" s="228" t="s">
        <v>135</v>
      </c>
      <c r="E499" s="240" t="s">
        <v>21</v>
      </c>
      <c r="F499" s="241" t="s">
        <v>155</v>
      </c>
      <c r="G499" s="239"/>
      <c r="H499" s="242">
        <v>103.09999999999999</v>
      </c>
      <c r="I499" s="243"/>
      <c r="J499" s="239"/>
      <c r="K499" s="239"/>
      <c r="L499" s="244"/>
      <c r="M499" s="245"/>
      <c r="N499" s="246"/>
      <c r="O499" s="246"/>
      <c r="P499" s="246"/>
      <c r="Q499" s="246"/>
      <c r="R499" s="246"/>
      <c r="S499" s="246"/>
      <c r="T499" s="247"/>
      <c r="AT499" s="248" t="s">
        <v>135</v>
      </c>
      <c r="AU499" s="248" t="s">
        <v>85</v>
      </c>
      <c r="AV499" s="12" t="s">
        <v>133</v>
      </c>
      <c r="AW499" s="12" t="s">
        <v>36</v>
      </c>
      <c r="AX499" s="12" t="s">
        <v>78</v>
      </c>
      <c r="AY499" s="248" t="s">
        <v>126</v>
      </c>
    </row>
    <row r="500" s="1" customFormat="1" ht="16.5" customHeight="1">
      <c r="B500" s="46"/>
      <c r="C500" s="214" t="s">
        <v>803</v>
      </c>
      <c r="D500" s="214" t="s">
        <v>128</v>
      </c>
      <c r="E500" s="215" t="s">
        <v>804</v>
      </c>
      <c r="F500" s="216" t="s">
        <v>805</v>
      </c>
      <c r="G500" s="217" t="s">
        <v>176</v>
      </c>
      <c r="H500" s="218">
        <v>103.09999999999999</v>
      </c>
      <c r="I500" s="219"/>
      <c r="J500" s="220">
        <f>ROUND(I500*H500,2)</f>
        <v>0</v>
      </c>
      <c r="K500" s="216" t="s">
        <v>132</v>
      </c>
      <c r="L500" s="72"/>
      <c r="M500" s="221" t="s">
        <v>21</v>
      </c>
      <c r="N500" s="222" t="s">
        <v>44</v>
      </c>
      <c r="O500" s="47"/>
      <c r="P500" s="223">
        <f>O500*H500</f>
        <v>0</v>
      </c>
      <c r="Q500" s="223">
        <v>0.00012</v>
      </c>
      <c r="R500" s="223">
        <f>Q500*H500</f>
        <v>0.012371999999999999</v>
      </c>
      <c r="S500" s="223">
        <v>0</v>
      </c>
      <c r="T500" s="224">
        <f>S500*H500</f>
        <v>0</v>
      </c>
      <c r="AR500" s="24" t="s">
        <v>216</v>
      </c>
      <c r="AT500" s="24" t="s">
        <v>128</v>
      </c>
      <c r="AU500" s="24" t="s">
        <v>85</v>
      </c>
      <c r="AY500" s="24" t="s">
        <v>126</v>
      </c>
      <c r="BE500" s="225">
        <f>IF(N500="základní",J500,0)</f>
        <v>0</v>
      </c>
      <c r="BF500" s="225">
        <f>IF(N500="snížená",J500,0)</f>
        <v>0</v>
      </c>
      <c r="BG500" s="225">
        <f>IF(N500="zákl. přenesená",J500,0)</f>
        <v>0</v>
      </c>
      <c r="BH500" s="225">
        <f>IF(N500="sníž. přenesená",J500,0)</f>
        <v>0</v>
      </c>
      <c r="BI500" s="225">
        <f>IF(N500="nulová",J500,0)</f>
        <v>0</v>
      </c>
      <c r="BJ500" s="24" t="s">
        <v>78</v>
      </c>
      <c r="BK500" s="225">
        <f>ROUND(I500*H500,2)</f>
        <v>0</v>
      </c>
      <c r="BL500" s="24" t="s">
        <v>216</v>
      </c>
      <c r="BM500" s="24" t="s">
        <v>806</v>
      </c>
    </row>
    <row r="501" s="1" customFormat="1" ht="25.5" customHeight="1">
      <c r="B501" s="46"/>
      <c r="C501" s="214" t="s">
        <v>807</v>
      </c>
      <c r="D501" s="214" t="s">
        <v>128</v>
      </c>
      <c r="E501" s="215" t="s">
        <v>808</v>
      </c>
      <c r="F501" s="216" t="s">
        <v>809</v>
      </c>
      <c r="G501" s="217" t="s">
        <v>176</v>
      </c>
      <c r="H501" s="218">
        <v>91.513000000000005</v>
      </c>
      <c r="I501" s="219"/>
      <c r="J501" s="220">
        <f>ROUND(I501*H501,2)</f>
        <v>0</v>
      </c>
      <c r="K501" s="216" t="s">
        <v>132</v>
      </c>
      <c r="L501" s="72"/>
      <c r="M501" s="221" t="s">
        <v>21</v>
      </c>
      <c r="N501" s="222" t="s">
        <v>44</v>
      </c>
      <c r="O501" s="47"/>
      <c r="P501" s="223">
        <f>O501*H501</f>
        <v>0</v>
      </c>
      <c r="Q501" s="223">
        <v>0.00010000000000000001</v>
      </c>
      <c r="R501" s="223">
        <f>Q501*H501</f>
        <v>0.0091513000000000011</v>
      </c>
      <c r="S501" s="223">
        <v>0</v>
      </c>
      <c r="T501" s="224">
        <f>S501*H501</f>
        <v>0</v>
      </c>
      <c r="AR501" s="24" t="s">
        <v>216</v>
      </c>
      <c r="AT501" s="24" t="s">
        <v>128</v>
      </c>
      <c r="AU501" s="24" t="s">
        <v>85</v>
      </c>
      <c r="AY501" s="24" t="s">
        <v>126</v>
      </c>
      <c r="BE501" s="225">
        <f>IF(N501="základní",J501,0)</f>
        <v>0</v>
      </c>
      <c r="BF501" s="225">
        <f>IF(N501="snížená",J501,0)</f>
        <v>0</v>
      </c>
      <c r="BG501" s="225">
        <f>IF(N501="zákl. přenesená",J501,0)</f>
        <v>0</v>
      </c>
      <c r="BH501" s="225">
        <f>IF(N501="sníž. přenesená",J501,0)</f>
        <v>0</v>
      </c>
      <c r="BI501" s="225">
        <f>IF(N501="nulová",J501,0)</f>
        <v>0</v>
      </c>
      <c r="BJ501" s="24" t="s">
        <v>78</v>
      </c>
      <c r="BK501" s="225">
        <f>ROUND(I501*H501,2)</f>
        <v>0</v>
      </c>
      <c r="BL501" s="24" t="s">
        <v>216</v>
      </c>
      <c r="BM501" s="24" t="s">
        <v>810</v>
      </c>
    </row>
    <row r="502" s="13" customFormat="1">
      <c r="B502" s="249"/>
      <c r="C502" s="250"/>
      <c r="D502" s="228" t="s">
        <v>135</v>
      </c>
      <c r="E502" s="251" t="s">
        <v>21</v>
      </c>
      <c r="F502" s="252" t="s">
        <v>811</v>
      </c>
      <c r="G502" s="250"/>
      <c r="H502" s="251" t="s">
        <v>21</v>
      </c>
      <c r="I502" s="253"/>
      <c r="J502" s="250"/>
      <c r="K502" s="250"/>
      <c r="L502" s="254"/>
      <c r="M502" s="255"/>
      <c r="N502" s="256"/>
      <c r="O502" s="256"/>
      <c r="P502" s="256"/>
      <c r="Q502" s="256"/>
      <c r="R502" s="256"/>
      <c r="S502" s="256"/>
      <c r="T502" s="257"/>
      <c r="AT502" s="258" t="s">
        <v>135</v>
      </c>
      <c r="AU502" s="258" t="s">
        <v>85</v>
      </c>
      <c r="AV502" s="13" t="s">
        <v>78</v>
      </c>
      <c r="AW502" s="13" t="s">
        <v>36</v>
      </c>
      <c r="AX502" s="13" t="s">
        <v>73</v>
      </c>
      <c r="AY502" s="258" t="s">
        <v>126</v>
      </c>
    </row>
    <row r="503" s="11" customFormat="1">
      <c r="B503" s="226"/>
      <c r="C503" s="227"/>
      <c r="D503" s="228" t="s">
        <v>135</v>
      </c>
      <c r="E503" s="229" t="s">
        <v>21</v>
      </c>
      <c r="F503" s="230" t="s">
        <v>812</v>
      </c>
      <c r="G503" s="227"/>
      <c r="H503" s="231">
        <v>91.513000000000005</v>
      </c>
      <c r="I503" s="232"/>
      <c r="J503" s="227"/>
      <c r="K503" s="227"/>
      <c r="L503" s="233"/>
      <c r="M503" s="234"/>
      <c r="N503" s="235"/>
      <c r="O503" s="235"/>
      <c r="P503" s="235"/>
      <c r="Q503" s="235"/>
      <c r="R503" s="235"/>
      <c r="S503" s="235"/>
      <c r="T503" s="236"/>
      <c r="AT503" s="237" t="s">
        <v>135</v>
      </c>
      <c r="AU503" s="237" t="s">
        <v>85</v>
      </c>
      <c r="AV503" s="11" t="s">
        <v>85</v>
      </c>
      <c r="AW503" s="11" t="s">
        <v>36</v>
      </c>
      <c r="AX503" s="11" t="s">
        <v>78</v>
      </c>
      <c r="AY503" s="237" t="s">
        <v>126</v>
      </c>
    </row>
    <row r="504" s="1" customFormat="1" ht="16.5" customHeight="1">
      <c r="B504" s="46"/>
      <c r="C504" s="214" t="s">
        <v>813</v>
      </c>
      <c r="D504" s="214" t="s">
        <v>128</v>
      </c>
      <c r="E504" s="215" t="s">
        <v>814</v>
      </c>
      <c r="F504" s="216" t="s">
        <v>815</v>
      </c>
      <c r="G504" s="217" t="s">
        <v>176</v>
      </c>
      <c r="H504" s="218">
        <v>91.513000000000005</v>
      </c>
      <c r="I504" s="219"/>
      <c r="J504" s="220">
        <f>ROUND(I504*H504,2)</f>
        <v>0</v>
      </c>
      <c r="K504" s="216" t="s">
        <v>132</v>
      </c>
      <c r="L504" s="72"/>
      <c r="M504" s="221" t="s">
        <v>21</v>
      </c>
      <c r="N504" s="222" t="s">
        <v>44</v>
      </c>
      <c r="O504" s="47"/>
      <c r="P504" s="223">
        <f>O504*H504</f>
        <v>0</v>
      </c>
      <c r="Q504" s="223">
        <v>0.00072000000000000005</v>
      </c>
      <c r="R504" s="223">
        <f>Q504*H504</f>
        <v>0.065889360000000008</v>
      </c>
      <c r="S504" s="223">
        <v>0</v>
      </c>
      <c r="T504" s="224">
        <f>S504*H504</f>
        <v>0</v>
      </c>
      <c r="AR504" s="24" t="s">
        <v>216</v>
      </c>
      <c r="AT504" s="24" t="s">
        <v>128</v>
      </c>
      <c r="AU504" s="24" t="s">
        <v>85</v>
      </c>
      <c r="AY504" s="24" t="s">
        <v>126</v>
      </c>
      <c r="BE504" s="225">
        <f>IF(N504="základní",J504,0)</f>
        <v>0</v>
      </c>
      <c r="BF504" s="225">
        <f>IF(N504="snížená",J504,0)</f>
        <v>0</v>
      </c>
      <c r="BG504" s="225">
        <f>IF(N504="zákl. přenesená",J504,0)</f>
        <v>0</v>
      </c>
      <c r="BH504" s="225">
        <f>IF(N504="sníž. přenesená",J504,0)</f>
        <v>0</v>
      </c>
      <c r="BI504" s="225">
        <f>IF(N504="nulová",J504,0)</f>
        <v>0</v>
      </c>
      <c r="BJ504" s="24" t="s">
        <v>78</v>
      </c>
      <c r="BK504" s="225">
        <f>ROUND(I504*H504,2)</f>
        <v>0</v>
      </c>
      <c r="BL504" s="24" t="s">
        <v>216</v>
      </c>
      <c r="BM504" s="24" t="s">
        <v>816</v>
      </c>
    </row>
    <row r="505" s="10" customFormat="1" ht="29.88" customHeight="1">
      <c r="B505" s="198"/>
      <c r="C505" s="199"/>
      <c r="D505" s="200" t="s">
        <v>72</v>
      </c>
      <c r="E505" s="212" t="s">
        <v>817</v>
      </c>
      <c r="F505" s="212" t="s">
        <v>818</v>
      </c>
      <c r="G505" s="199"/>
      <c r="H505" s="199"/>
      <c r="I505" s="202"/>
      <c r="J505" s="213">
        <f>BK505</f>
        <v>0</v>
      </c>
      <c r="K505" s="199"/>
      <c r="L505" s="204"/>
      <c r="M505" s="205"/>
      <c r="N505" s="206"/>
      <c r="O505" s="206"/>
      <c r="P505" s="207">
        <f>SUM(P506:P511)</f>
        <v>0</v>
      </c>
      <c r="Q505" s="206"/>
      <c r="R505" s="207">
        <f>SUM(R506:R511)</f>
        <v>0.11867960000000001</v>
      </c>
      <c r="S505" s="206"/>
      <c r="T505" s="208">
        <f>SUM(T506:T511)</f>
        <v>0</v>
      </c>
      <c r="AR505" s="209" t="s">
        <v>85</v>
      </c>
      <c r="AT505" s="210" t="s">
        <v>72</v>
      </c>
      <c r="AU505" s="210" t="s">
        <v>78</v>
      </c>
      <c r="AY505" s="209" t="s">
        <v>126</v>
      </c>
      <c r="BK505" s="211">
        <f>SUM(BK506:BK511)</f>
        <v>0</v>
      </c>
    </row>
    <row r="506" s="1" customFormat="1" ht="16.5" customHeight="1">
      <c r="B506" s="46"/>
      <c r="C506" s="214" t="s">
        <v>819</v>
      </c>
      <c r="D506" s="214" t="s">
        <v>128</v>
      </c>
      <c r="E506" s="215" t="s">
        <v>820</v>
      </c>
      <c r="F506" s="216" t="s">
        <v>821</v>
      </c>
      <c r="G506" s="217" t="s">
        <v>176</v>
      </c>
      <c r="H506" s="218">
        <v>296.69900000000001</v>
      </c>
      <c r="I506" s="219"/>
      <c r="J506" s="220">
        <f>ROUND(I506*H506,2)</f>
        <v>0</v>
      </c>
      <c r="K506" s="216" t="s">
        <v>132</v>
      </c>
      <c r="L506" s="72"/>
      <c r="M506" s="221" t="s">
        <v>21</v>
      </c>
      <c r="N506" s="222" t="s">
        <v>44</v>
      </c>
      <c r="O506" s="47"/>
      <c r="P506" s="223">
        <f>O506*H506</f>
        <v>0</v>
      </c>
      <c r="Q506" s="223">
        <v>0.00040000000000000002</v>
      </c>
      <c r="R506" s="223">
        <f>Q506*H506</f>
        <v>0.11867960000000001</v>
      </c>
      <c r="S506" s="223">
        <v>0</v>
      </c>
      <c r="T506" s="224">
        <f>S506*H506</f>
        <v>0</v>
      </c>
      <c r="AR506" s="24" t="s">
        <v>216</v>
      </c>
      <c r="AT506" s="24" t="s">
        <v>128</v>
      </c>
      <c r="AU506" s="24" t="s">
        <v>85</v>
      </c>
      <c r="AY506" s="24" t="s">
        <v>126</v>
      </c>
      <c r="BE506" s="225">
        <f>IF(N506="základní",J506,0)</f>
        <v>0</v>
      </c>
      <c r="BF506" s="225">
        <f>IF(N506="snížená",J506,0)</f>
        <v>0</v>
      </c>
      <c r="BG506" s="225">
        <f>IF(N506="zákl. přenesená",J506,0)</f>
        <v>0</v>
      </c>
      <c r="BH506" s="225">
        <f>IF(N506="sníž. přenesená",J506,0)</f>
        <v>0</v>
      </c>
      <c r="BI506" s="225">
        <f>IF(N506="nulová",J506,0)</f>
        <v>0</v>
      </c>
      <c r="BJ506" s="24" t="s">
        <v>78</v>
      </c>
      <c r="BK506" s="225">
        <f>ROUND(I506*H506,2)</f>
        <v>0</v>
      </c>
      <c r="BL506" s="24" t="s">
        <v>216</v>
      </c>
      <c r="BM506" s="24" t="s">
        <v>822</v>
      </c>
    </row>
    <row r="507" s="13" customFormat="1">
      <c r="B507" s="249"/>
      <c r="C507" s="250"/>
      <c r="D507" s="228" t="s">
        <v>135</v>
      </c>
      <c r="E507" s="251" t="s">
        <v>21</v>
      </c>
      <c r="F507" s="252" t="s">
        <v>823</v>
      </c>
      <c r="G507" s="250"/>
      <c r="H507" s="251" t="s">
        <v>21</v>
      </c>
      <c r="I507" s="253"/>
      <c r="J507" s="250"/>
      <c r="K507" s="250"/>
      <c r="L507" s="254"/>
      <c r="M507" s="255"/>
      <c r="N507" s="256"/>
      <c r="O507" s="256"/>
      <c r="P507" s="256"/>
      <c r="Q507" s="256"/>
      <c r="R507" s="256"/>
      <c r="S507" s="256"/>
      <c r="T507" s="257"/>
      <c r="AT507" s="258" t="s">
        <v>135</v>
      </c>
      <c r="AU507" s="258" t="s">
        <v>85</v>
      </c>
      <c r="AV507" s="13" t="s">
        <v>78</v>
      </c>
      <c r="AW507" s="13" t="s">
        <v>36</v>
      </c>
      <c r="AX507" s="13" t="s">
        <v>73</v>
      </c>
      <c r="AY507" s="258" t="s">
        <v>126</v>
      </c>
    </row>
    <row r="508" s="11" customFormat="1">
      <c r="B508" s="226"/>
      <c r="C508" s="227"/>
      <c r="D508" s="228" t="s">
        <v>135</v>
      </c>
      <c r="E508" s="229" t="s">
        <v>21</v>
      </c>
      <c r="F508" s="230" t="s">
        <v>824</v>
      </c>
      <c r="G508" s="227"/>
      <c r="H508" s="231">
        <v>90.581999999999994</v>
      </c>
      <c r="I508" s="232"/>
      <c r="J508" s="227"/>
      <c r="K508" s="227"/>
      <c r="L508" s="233"/>
      <c r="M508" s="234"/>
      <c r="N508" s="235"/>
      <c r="O508" s="235"/>
      <c r="P508" s="235"/>
      <c r="Q508" s="235"/>
      <c r="R508" s="235"/>
      <c r="S508" s="235"/>
      <c r="T508" s="236"/>
      <c r="AT508" s="237" t="s">
        <v>135</v>
      </c>
      <c r="AU508" s="237" t="s">
        <v>85</v>
      </c>
      <c r="AV508" s="11" t="s">
        <v>85</v>
      </c>
      <c r="AW508" s="11" t="s">
        <v>36</v>
      </c>
      <c r="AX508" s="11" t="s">
        <v>73</v>
      </c>
      <c r="AY508" s="237" t="s">
        <v>126</v>
      </c>
    </row>
    <row r="509" s="13" customFormat="1">
      <c r="B509" s="249"/>
      <c r="C509" s="250"/>
      <c r="D509" s="228" t="s">
        <v>135</v>
      </c>
      <c r="E509" s="251" t="s">
        <v>21</v>
      </c>
      <c r="F509" s="252" t="s">
        <v>825</v>
      </c>
      <c r="G509" s="250"/>
      <c r="H509" s="251" t="s">
        <v>21</v>
      </c>
      <c r="I509" s="253"/>
      <c r="J509" s="250"/>
      <c r="K509" s="250"/>
      <c r="L509" s="254"/>
      <c r="M509" s="255"/>
      <c r="N509" s="256"/>
      <c r="O509" s="256"/>
      <c r="P509" s="256"/>
      <c r="Q509" s="256"/>
      <c r="R509" s="256"/>
      <c r="S509" s="256"/>
      <c r="T509" s="257"/>
      <c r="AT509" s="258" t="s">
        <v>135</v>
      </c>
      <c r="AU509" s="258" t="s">
        <v>85</v>
      </c>
      <c r="AV509" s="13" t="s">
        <v>78</v>
      </c>
      <c r="AW509" s="13" t="s">
        <v>36</v>
      </c>
      <c r="AX509" s="13" t="s">
        <v>73</v>
      </c>
      <c r="AY509" s="258" t="s">
        <v>126</v>
      </c>
    </row>
    <row r="510" s="11" customFormat="1">
      <c r="B510" s="226"/>
      <c r="C510" s="227"/>
      <c r="D510" s="228" t="s">
        <v>135</v>
      </c>
      <c r="E510" s="229" t="s">
        <v>21</v>
      </c>
      <c r="F510" s="230" t="s">
        <v>826</v>
      </c>
      <c r="G510" s="227"/>
      <c r="H510" s="231">
        <v>206.11699999999999</v>
      </c>
      <c r="I510" s="232"/>
      <c r="J510" s="227"/>
      <c r="K510" s="227"/>
      <c r="L510" s="233"/>
      <c r="M510" s="234"/>
      <c r="N510" s="235"/>
      <c r="O510" s="235"/>
      <c r="P510" s="235"/>
      <c r="Q510" s="235"/>
      <c r="R510" s="235"/>
      <c r="S510" s="235"/>
      <c r="T510" s="236"/>
      <c r="AT510" s="237" t="s">
        <v>135</v>
      </c>
      <c r="AU510" s="237" t="s">
        <v>85</v>
      </c>
      <c r="AV510" s="11" t="s">
        <v>85</v>
      </c>
      <c r="AW510" s="11" t="s">
        <v>36</v>
      </c>
      <c r="AX510" s="11" t="s">
        <v>73</v>
      </c>
      <c r="AY510" s="237" t="s">
        <v>126</v>
      </c>
    </row>
    <row r="511" s="12" customFormat="1">
      <c r="B511" s="238"/>
      <c r="C511" s="239"/>
      <c r="D511" s="228" t="s">
        <v>135</v>
      </c>
      <c r="E511" s="240" t="s">
        <v>21</v>
      </c>
      <c r="F511" s="241" t="s">
        <v>155</v>
      </c>
      <c r="G511" s="239"/>
      <c r="H511" s="242">
        <v>296.69900000000001</v>
      </c>
      <c r="I511" s="243"/>
      <c r="J511" s="239"/>
      <c r="K511" s="239"/>
      <c r="L511" s="244"/>
      <c r="M511" s="280"/>
      <c r="N511" s="281"/>
      <c r="O511" s="281"/>
      <c r="P511" s="281"/>
      <c r="Q511" s="281"/>
      <c r="R511" s="281"/>
      <c r="S511" s="281"/>
      <c r="T511" s="282"/>
      <c r="AT511" s="248" t="s">
        <v>135</v>
      </c>
      <c r="AU511" s="248" t="s">
        <v>85</v>
      </c>
      <c r="AV511" s="12" t="s">
        <v>133</v>
      </c>
      <c r="AW511" s="12" t="s">
        <v>36</v>
      </c>
      <c r="AX511" s="12" t="s">
        <v>78</v>
      </c>
      <c r="AY511" s="248" t="s">
        <v>126</v>
      </c>
    </row>
    <row r="512" s="1" customFormat="1" ht="6.96" customHeight="1">
      <c r="B512" s="67"/>
      <c r="C512" s="68"/>
      <c r="D512" s="68"/>
      <c r="E512" s="68"/>
      <c r="F512" s="68"/>
      <c r="G512" s="68"/>
      <c r="H512" s="68"/>
      <c r="I512" s="160"/>
      <c r="J512" s="68"/>
      <c r="K512" s="68"/>
      <c r="L512" s="72"/>
    </row>
  </sheetData>
  <sheetProtection sheet="1" autoFilter="0" formatColumns="0" formatRows="0" objects="1" scenarios="1" spinCount="100000" saltValue="V58+EtnkkvKCy02obeyjFH9uCrxt6lbz0XO7vK8NE2+U30YYms8nyvsWSsGadIq5ERXxInZ2X+hFlZErKC4IXw==" hashValue="oTgTQNdDJw05vo7U4OrQyu6nkGDCrGbyjb1ePZPZSbqQMXjnp8+rsREKwBxl4m1zxcIHHcgaHZPVtH7DvKR2cA==" algorithmName="SHA-512" password="CC35"/>
  <autoFilter ref="C87:K511"/>
  <mergeCells count="7">
    <mergeCell ref="E7:H7"/>
    <mergeCell ref="E22:H22"/>
    <mergeCell ref="E43:H43"/>
    <mergeCell ref="J47:J48"/>
    <mergeCell ref="E80:H80"/>
    <mergeCell ref="G1:H1"/>
    <mergeCell ref="L2:V2"/>
  </mergeCells>
  <hyperlinks>
    <hyperlink ref="F1:G1" location="C2" display="1) Krycí list soupisu"/>
    <hyperlink ref="G1:H1" location="C50" display="2) Rekapitulace"/>
    <hyperlink ref="J1" location="C8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83" customWidth="1"/>
    <col min="2" max="2" width="1.664063" style="283" customWidth="1"/>
    <col min="3" max="4" width="5" style="283" customWidth="1"/>
    <col min="5" max="5" width="11.67" style="283" customWidth="1"/>
    <col min="6" max="6" width="9.17" style="283" customWidth="1"/>
    <col min="7" max="7" width="5" style="283" customWidth="1"/>
    <col min="8" max="8" width="77.83" style="283" customWidth="1"/>
    <col min="9" max="10" width="20" style="283" customWidth="1"/>
    <col min="11" max="11" width="1.664063" style="283" customWidth="1"/>
  </cols>
  <sheetData>
    <row r="1" ht="37.5" customHeight="1"/>
    <row r="2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5" customFormat="1" ht="45" customHeight="1">
      <c r="B3" s="287"/>
      <c r="C3" s="288" t="s">
        <v>827</v>
      </c>
      <c r="D3" s="288"/>
      <c r="E3" s="288"/>
      <c r="F3" s="288"/>
      <c r="G3" s="288"/>
      <c r="H3" s="288"/>
      <c r="I3" s="288"/>
      <c r="J3" s="288"/>
      <c r="K3" s="289"/>
    </row>
    <row r="4" ht="25.5" customHeight="1">
      <c r="B4" s="290"/>
      <c r="C4" s="291" t="s">
        <v>828</v>
      </c>
      <c r="D4" s="291"/>
      <c r="E4" s="291"/>
      <c r="F4" s="291"/>
      <c r="G4" s="291"/>
      <c r="H4" s="291"/>
      <c r="I4" s="291"/>
      <c r="J4" s="291"/>
      <c r="K4" s="292"/>
    </row>
    <row r="5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ht="15" customHeight="1">
      <c r="B6" s="290"/>
      <c r="C6" s="294" t="s">
        <v>829</v>
      </c>
      <c r="D6" s="294"/>
      <c r="E6" s="294"/>
      <c r="F6" s="294"/>
      <c r="G6" s="294"/>
      <c r="H6" s="294"/>
      <c r="I6" s="294"/>
      <c r="J6" s="294"/>
      <c r="K6" s="292"/>
    </row>
    <row r="7" ht="15" customHeight="1">
      <c r="B7" s="295"/>
      <c r="C7" s="294" t="s">
        <v>830</v>
      </c>
      <c r="D7" s="294"/>
      <c r="E7" s="294"/>
      <c r="F7" s="294"/>
      <c r="G7" s="294"/>
      <c r="H7" s="294"/>
      <c r="I7" s="294"/>
      <c r="J7" s="294"/>
      <c r="K7" s="292"/>
    </row>
    <row r="8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ht="15" customHeight="1">
      <c r="B9" s="295"/>
      <c r="C9" s="294" t="s">
        <v>831</v>
      </c>
      <c r="D9" s="294"/>
      <c r="E9" s="294"/>
      <c r="F9" s="294"/>
      <c r="G9" s="294"/>
      <c r="H9" s="294"/>
      <c r="I9" s="294"/>
      <c r="J9" s="294"/>
      <c r="K9" s="292"/>
    </row>
    <row r="10" ht="15" customHeight="1">
      <c r="B10" s="295"/>
      <c r="C10" s="294"/>
      <c r="D10" s="294" t="s">
        <v>832</v>
      </c>
      <c r="E10" s="294"/>
      <c r="F10" s="294"/>
      <c r="G10" s="294"/>
      <c r="H10" s="294"/>
      <c r="I10" s="294"/>
      <c r="J10" s="294"/>
      <c r="K10" s="292"/>
    </row>
    <row r="11" ht="15" customHeight="1">
      <c r="B11" s="295"/>
      <c r="C11" s="296"/>
      <c r="D11" s="294" t="s">
        <v>833</v>
      </c>
      <c r="E11" s="294"/>
      <c r="F11" s="294"/>
      <c r="G11" s="294"/>
      <c r="H11" s="294"/>
      <c r="I11" s="294"/>
      <c r="J11" s="294"/>
      <c r="K11" s="292"/>
    </row>
    <row r="12" ht="12.75" customHeight="1">
      <c r="B12" s="295"/>
      <c r="C12" s="296"/>
      <c r="D12" s="296"/>
      <c r="E12" s="296"/>
      <c r="F12" s="296"/>
      <c r="G12" s="296"/>
      <c r="H12" s="296"/>
      <c r="I12" s="296"/>
      <c r="J12" s="296"/>
      <c r="K12" s="292"/>
    </row>
    <row r="13" ht="15" customHeight="1">
      <c r="B13" s="295"/>
      <c r="C13" s="296"/>
      <c r="D13" s="294" t="s">
        <v>834</v>
      </c>
      <c r="E13" s="294"/>
      <c r="F13" s="294"/>
      <c r="G13" s="294"/>
      <c r="H13" s="294"/>
      <c r="I13" s="294"/>
      <c r="J13" s="294"/>
      <c r="K13" s="292"/>
    </row>
    <row r="14" ht="15" customHeight="1">
      <c r="B14" s="295"/>
      <c r="C14" s="296"/>
      <c r="D14" s="294" t="s">
        <v>835</v>
      </c>
      <c r="E14" s="294"/>
      <c r="F14" s="294"/>
      <c r="G14" s="294"/>
      <c r="H14" s="294"/>
      <c r="I14" s="294"/>
      <c r="J14" s="294"/>
      <c r="K14" s="292"/>
    </row>
    <row r="15" ht="15" customHeight="1">
      <c r="B15" s="295"/>
      <c r="C15" s="296"/>
      <c r="D15" s="294" t="s">
        <v>836</v>
      </c>
      <c r="E15" s="294"/>
      <c r="F15" s="294"/>
      <c r="G15" s="294"/>
      <c r="H15" s="294"/>
      <c r="I15" s="294"/>
      <c r="J15" s="294"/>
      <c r="K15" s="292"/>
    </row>
    <row r="16" ht="15" customHeight="1">
      <c r="B16" s="295"/>
      <c r="C16" s="296"/>
      <c r="D16" s="296"/>
      <c r="E16" s="297" t="s">
        <v>77</v>
      </c>
      <c r="F16" s="294" t="s">
        <v>837</v>
      </c>
      <c r="G16" s="294"/>
      <c r="H16" s="294"/>
      <c r="I16" s="294"/>
      <c r="J16" s="294"/>
      <c r="K16" s="292"/>
    </row>
    <row r="17" ht="15" customHeight="1">
      <c r="B17" s="295"/>
      <c r="C17" s="296"/>
      <c r="D17" s="296"/>
      <c r="E17" s="297" t="s">
        <v>838</v>
      </c>
      <c r="F17" s="294" t="s">
        <v>839</v>
      </c>
      <c r="G17" s="294"/>
      <c r="H17" s="294"/>
      <c r="I17" s="294"/>
      <c r="J17" s="294"/>
      <c r="K17" s="292"/>
    </row>
    <row r="18" ht="15" customHeight="1">
      <c r="B18" s="295"/>
      <c r="C18" s="296"/>
      <c r="D18" s="296"/>
      <c r="E18" s="297" t="s">
        <v>840</v>
      </c>
      <c r="F18" s="294" t="s">
        <v>841</v>
      </c>
      <c r="G18" s="294"/>
      <c r="H18" s="294"/>
      <c r="I18" s="294"/>
      <c r="J18" s="294"/>
      <c r="K18" s="292"/>
    </row>
    <row r="19" ht="15" customHeight="1">
      <c r="B19" s="295"/>
      <c r="C19" s="296"/>
      <c r="D19" s="296"/>
      <c r="E19" s="297" t="s">
        <v>842</v>
      </c>
      <c r="F19" s="294" t="s">
        <v>843</v>
      </c>
      <c r="G19" s="294"/>
      <c r="H19" s="294"/>
      <c r="I19" s="294"/>
      <c r="J19" s="294"/>
      <c r="K19" s="292"/>
    </row>
    <row r="20" ht="15" customHeight="1">
      <c r="B20" s="295"/>
      <c r="C20" s="296"/>
      <c r="D20" s="296"/>
      <c r="E20" s="297" t="s">
        <v>844</v>
      </c>
      <c r="F20" s="294" t="s">
        <v>845</v>
      </c>
      <c r="G20" s="294"/>
      <c r="H20" s="294"/>
      <c r="I20" s="294"/>
      <c r="J20" s="294"/>
      <c r="K20" s="292"/>
    </row>
    <row r="21" ht="15" customHeight="1">
      <c r="B21" s="295"/>
      <c r="C21" s="296"/>
      <c r="D21" s="296"/>
      <c r="E21" s="297" t="s">
        <v>846</v>
      </c>
      <c r="F21" s="294" t="s">
        <v>847</v>
      </c>
      <c r="G21" s="294"/>
      <c r="H21" s="294"/>
      <c r="I21" s="294"/>
      <c r="J21" s="294"/>
      <c r="K21" s="292"/>
    </row>
    <row r="22" ht="12.75" customHeight="1">
      <c r="B22" s="295"/>
      <c r="C22" s="296"/>
      <c r="D22" s="296"/>
      <c r="E22" s="296"/>
      <c r="F22" s="296"/>
      <c r="G22" s="296"/>
      <c r="H22" s="296"/>
      <c r="I22" s="296"/>
      <c r="J22" s="296"/>
      <c r="K22" s="292"/>
    </row>
    <row r="23" ht="15" customHeight="1">
      <c r="B23" s="295"/>
      <c r="C23" s="294" t="s">
        <v>848</v>
      </c>
      <c r="D23" s="294"/>
      <c r="E23" s="294"/>
      <c r="F23" s="294"/>
      <c r="G23" s="294"/>
      <c r="H23" s="294"/>
      <c r="I23" s="294"/>
      <c r="J23" s="294"/>
      <c r="K23" s="292"/>
    </row>
    <row r="24" ht="15" customHeight="1">
      <c r="B24" s="295"/>
      <c r="C24" s="294" t="s">
        <v>849</v>
      </c>
      <c r="D24" s="294"/>
      <c r="E24" s="294"/>
      <c r="F24" s="294"/>
      <c r="G24" s="294"/>
      <c r="H24" s="294"/>
      <c r="I24" s="294"/>
      <c r="J24" s="294"/>
      <c r="K24" s="292"/>
    </row>
    <row r="25" ht="15" customHeight="1">
      <c r="B25" s="295"/>
      <c r="C25" s="294"/>
      <c r="D25" s="294" t="s">
        <v>850</v>
      </c>
      <c r="E25" s="294"/>
      <c r="F25" s="294"/>
      <c r="G25" s="294"/>
      <c r="H25" s="294"/>
      <c r="I25" s="294"/>
      <c r="J25" s="294"/>
      <c r="K25" s="292"/>
    </row>
    <row r="26" ht="15" customHeight="1">
      <c r="B26" s="295"/>
      <c r="C26" s="296"/>
      <c r="D26" s="294" t="s">
        <v>851</v>
      </c>
      <c r="E26" s="294"/>
      <c r="F26" s="294"/>
      <c r="G26" s="294"/>
      <c r="H26" s="294"/>
      <c r="I26" s="294"/>
      <c r="J26" s="294"/>
      <c r="K26" s="292"/>
    </row>
    <row r="27" ht="12.75" customHeight="1">
      <c r="B27" s="295"/>
      <c r="C27" s="296"/>
      <c r="D27" s="296"/>
      <c r="E27" s="296"/>
      <c r="F27" s="296"/>
      <c r="G27" s="296"/>
      <c r="H27" s="296"/>
      <c r="I27" s="296"/>
      <c r="J27" s="296"/>
      <c r="K27" s="292"/>
    </row>
    <row r="28" ht="15" customHeight="1">
      <c r="B28" s="295"/>
      <c r="C28" s="296"/>
      <c r="D28" s="294" t="s">
        <v>852</v>
      </c>
      <c r="E28" s="294"/>
      <c r="F28" s="294"/>
      <c r="G28" s="294"/>
      <c r="H28" s="294"/>
      <c r="I28" s="294"/>
      <c r="J28" s="294"/>
      <c r="K28" s="292"/>
    </row>
    <row r="29" ht="15" customHeight="1">
      <c r="B29" s="295"/>
      <c r="C29" s="296"/>
      <c r="D29" s="294" t="s">
        <v>853</v>
      </c>
      <c r="E29" s="294"/>
      <c r="F29" s="294"/>
      <c r="G29" s="294"/>
      <c r="H29" s="294"/>
      <c r="I29" s="294"/>
      <c r="J29" s="294"/>
      <c r="K29" s="292"/>
    </row>
    <row r="30" ht="12.75" customHeight="1">
      <c r="B30" s="295"/>
      <c r="C30" s="296"/>
      <c r="D30" s="296"/>
      <c r="E30" s="296"/>
      <c r="F30" s="296"/>
      <c r="G30" s="296"/>
      <c r="H30" s="296"/>
      <c r="I30" s="296"/>
      <c r="J30" s="296"/>
      <c r="K30" s="292"/>
    </row>
    <row r="31" ht="15" customHeight="1">
      <c r="B31" s="295"/>
      <c r="C31" s="296"/>
      <c r="D31" s="294" t="s">
        <v>854</v>
      </c>
      <c r="E31" s="294"/>
      <c r="F31" s="294"/>
      <c r="G31" s="294"/>
      <c r="H31" s="294"/>
      <c r="I31" s="294"/>
      <c r="J31" s="294"/>
      <c r="K31" s="292"/>
    </row>
    <row r="32" ht="15" customHeight="1">
      <c r="B32" s="295"/>
      <c r="C32" s="296"/>
      <c r="D32" s="294" t="s">
        <v>855</v>
      </c>
      <c r="E32" s="294"/>
      <c r="F32" s="294"/>
      <c r="G32" s="294"/>
      <c r="H32" s="294"/>
      <c r="I32" s="294"/>
      <c r="J32" s="294"/>
      <c r="K32" s="292"/>
    </row>
    <row r="33" ht="15" customHeight="1">
      <c r="B33" s="295"/>
      <c r="C33" s="296"/>
      <c r="D33" s="294" t="s">
        <v>856</v>
      </c>
      <c r="E33" s="294"/>
      <c r="F33" s="294"/>
      <c r="G33" s="294"/>
      <c r="H33" s="294"/>
      <c r="I33" s="294"/>
      <c r="J33" s="294"/>
      <c r="K33" s="292"/>
    </row>
    <row r="34" ht="15" customHeight="1">
      <c r="B34" s="295"/>
      <c r="C34" s="296"/>
      <c r="D34" s="294"/>
      <c r="E34" s="298" t="s">
        <v>111</v>
      </c>
      <c r="F34" s="294"/>
      <c r="G34" s="294" t="s">
        <v>857</v>
      </c>
      <c r="H34" s="294"/>
      <c r="I34" s="294"/>
      <c r="J34" s="294"/>
      <c r="K34" s="292"/>
    </row>
    <row r="35" ht="30.75" customHeight="1">
      <c r="B35" s="295"/>
      <c r="C35" s="296"/>
      <c r="D35" s="294"/>
      <c r="E35" s="298" t="s">
        <v>858</v>
      </c>
      <c r="F35" s="294"/>
      <c r="G35" s="294" t="s">
        <v>859</v>
      </c>
      <c r="H35" s="294"/>
      <c r="I35" s="294"/>
      <c r="J35" s="294"/>
      <c r="K35" s="292"/>
    </row>
    <row r="36" ht="15" customHeight="1">
      <c r="B36" s="295"/>
      <c r="C36" s="296"/>
      <c r="D36" s="294"/>
      <c r="E36" s="298" t="s">
        <v>54</v>
      </c>
      <c r="F36" s="294"/>
      <c r="G36" s="294" t="s">
        <v>860</v>
      </c>
      <c r="H36" s="294"/>
      <c r="I36" s="294"/>
      <c r="J36" s="294"/>
      <c r="K36" s="292"/>
    </row>
    <row r="37" ht="15" customHeight="1">
      <c r="B37" s="295"/>
      <c r="C37" s="296"/>
      <c r="D37" s="294"/>
      <c r="E37" s="298" t="s">
        <v>112</v>
      </c>
      <c r="F37" s="294"/>
      <c r="G37" s="294" t="s">
        <v>861</v>
      </c>
      <c r="H37" s="294"/>
      <c r="I37" s="294"/>
      <c r="J37" s="294"/>
      <c r="K37" s="292"/>
    </row>
    <row r="38" ht="15" customHeight="1">
      <c r="B38" s="295"/>
      <c r="C38" s="296"/>
      <c r="D38" s="294"/>
      <c r="E38" s="298" t="s">
        <v>113</v>
      </c>
      <c r="F38" s="294"/>
      <c r="G38" s="294" t="s">
        <v>862</v>
      </c>
      <c r="H38" s="294"/>
      <c r="I38" s="294"/>
      <c r="J38" s="294"/>
      <c r="K38" s="292"/>
    </row>
    <row r="39" ht="15" customHeight="1">
      <c r="B39" s="295"/>
      <c r="C39" s="296"/>
      <c r="D39" s="294"/>
      <c r="E39" s="298" t="s">
        <v>114</v>
      </c>
      <c r="F39" s="294"/>
      <c r="G39" s="294" t="s">
        <v>863</v>
      </c>
      <c r="H39" s="294"/>
      <c r="I39" s="294"/>
      <c r="J39" s="294"/>
      <c r="K39" s="292"/>
    </row>
    <row r="40" ht="15" customHeight="1">
      <c r="B40" s="295"/>
      <c r="C40" s="296"/>
      <c r="D40" s="294"/>
      <c r="E40" s="298" t="s">
        <v>864</v>
      </c>
      <c r="F40" s="294"/>
      <c r="G40" s="294" t="s">
        <v>865</v>
      </c>
      <c r="H40" s="294"/>
      <c r="I40" s="294"/>
      <c r="J40" s="294"/>
      <c r="K40" s="292"/>
    </row>
    <row r="41" ht="15" customHeight="1">
      <c r="B41" s="295"/>
      <c r="C41" s="296"/>
      <c r="D41" s="294"/>
      <c r="E41" s="298"/>
      <c r="F41" s="294"/>
      <c r="G41" s="294" t="s">
        <v>866</v>
      </c>
      <c r="H41" s="294"/>
      <c r="I41" s="294"/>
      <c r="J41" s="294"/>
      <c r="K41" s="292"/>
    </row>
    <row r="42" ht="15" customHeight="1">
      <c r="B42" s="295"/>
      <c r="C42" s="296"/>
      <c r="D42" s="294"/>
      <c r="E42" s="298" t="s">
        <v>867</v>
      </c>
      <c r="F42" s="294"/>
      <c r="G42" s="294" t="s">
        <v>868</v>
      </c>
      <c r="H42" s="294"/>
      <c r="I42" s="294"/>
      <c r="J42" s="294"/>
      <c r="K42" s="292"/>
    </row>
    <row r="43" ht="15" customHeight="1">
      <c r="B43" s="295"/>
      <c r="C43" s="296"/>
      <c r="D43" s="294"/>
      <c r="E43" s="298" t="s">
        <v>116</v>
      </c>
      <c r="F43" s="294"/>
      <c r="G43" s="294" t="s">
        <v>869</v>
      </c>
      <c r="H43" s="294"/>
      <c r="I43" s="294"/>
      <c r="J43" s="294"/>
      <c r="K43" s="292"/>
    </row>
    <row r="44" ht="12.75" customHeight="1">
      <c r="B44" s="295"/>
      <c r="C44" s="296"/>
      <c r="D44" s="294"/>
      <c r="E44" s="294"/>
      <c r="F44" s="294"/>
      <c r="G44" s="294"/>
      <c r="H44" s="294"/>
      <c r="I44" s="294"/>
      <c r="J44" s="294"/>
      <c r="K44" s="292"/>
    </row>
    <row r="45" ht="15" customHeight="1">
      <c r="B45" s="295"/>
      <c r="C45" s="296"/>
      <c r="D45" s="294" t="s">
        <v>870</v>
      </c>
      <c r="E45" s="294"/>
      <c r="F45" s="294"/>
      <c r="G45" s="294"/>
      <c r="H45" s="294"/>
      <c r="I45" s="294"/>
      <c r="J45" s="294"/>
      <c r="K45" s="292"/>
    </row>
    <row r="46" ht="15" customHeight="1">
      <c r="B46" s="295"/>
      <c r="C46" s="296"/>
      <c r="D46" s="296"/>
      <c r="E46" s="294" t="s">
        <v>871</v>
      </c>
      <c r="F46" s="294"/>
      <c r="G46" s="294"/>
      <c r="H46" s="294"/>
      <c r="I46" s="294"/>
      <c r="J46" s="294"/>
      <c r="K46" s="292"/>
    </row>
    <row r="47" ht="15" customHeight="1">
      <c r="B47" s="295"/>
      <c r="C47" s="296"/>
      <c r="D47" s="296"/>
      <c r="E47" s="294" t="s">
        <v>872</v>
      </c>
      <c r="F47" s="294"/>
      <c r="G47" s="294"/>
      <c r="H47" s="294"/>
      <c r="I47" s="294"/>
      <c r="J47" s="294"/>
      <c r="K47" s="292"/>
    </row>
    <row r="48" ht="15" customHeight="1">
      <c r="B48" s="295"/>
      <c r="C48" s="296"/>
      <c r="D48" s="296"/>
      <c r="E48" s="294" t="s">
        <v>873</v>
      </c>
      <c r="F48" s="294"/>
      <c r="G48" s="294"/>
      <c r="H48" s="294"/>
      <c r="I48" s="294"/>
      <c r="J48" s="294"/>
      <c r="K48" s="292"/>
    </row>
    <row r="49" ht="15" customHeight="1">
      <c r="B49" s="295"/>
      <c r="C49" s="296"/>
      <c r="D49" s="294" t="s">
        <v>874</v>
      </c>
      <c r="E49" s="294"/>
      <c r="F49" s="294"/>
      <c r="G49" s="294"/>
      <c r="H49" s="294"/>
      <c r="I49" s="294"/>
      <c r="J49" s="294"/>
      <c r="K49" s="292"/>
    </row>
    <row r="50" ht="25.5" customHeight="1">
      <c r="B50" s="290"/>
      <c r="C50" s="291" t="s">
        <v>875</v>
      </c>
      <c r="D50" s="291"/>
      <c r="E50" s="291"/>
      <c r="F50" s="291"/>
      <c r="G50" s="291"/>
      <c r="H50" s="291"/>
      <c r="I50" s="291"/>
      <c r="J50" s="291"/>
      <c r="K50" s="292"/>
    </row>
    <row r="51" ht="5.25" customHeight="1">
      <c r="B51" s="290"/>
      <c r="C51" s="293"/>
      <c r="D51" s="293"/>
      <c r="E51" s="293"/>
      <c r="F51" s="293"/>
      <c r="G51" s="293"/>
      <c r="H51" s="293"/>
      <c r="I51" s="293"/>
      <c r="J51" s="293"/>
      <c r="K51" s="292"/>
    </row>
    <row r="52" ht="15" customHeight="1">
      <c r="B52" s="290"/>
      <c r="C52" s="294" t="s">
        <v>876</v>
      </c>
      <c r="D52" s="294"/>
      <c r="E52" s="294"/>
      <c r="F52" s="294"/>
      <c r="G52" s="294"/>
      <c r="H52" s="294"/>
      <c r="I52" s="294"/>
      <c r="J52" s="294"/>
      <c r="K52" s="292"/>
    </row>
    <row r="53" ht="15" customHeight="1">
      <c r="B53" s="290"/>
      <c r="C53" s="294" t="s">
        <v>877</v>
      </c>
      <c r="D53" s="294"/>
      <c r="E53" s="294"/>
      <c r="F53" s="294"/>
      <c r="G53" s="294"/>
      <c r="H53" s="294"/>
      <c r="I53" s="294"/>
      <c r="J53" s="294"/>
      <c r="K53" s="292"/>
    </row>
    <row r="54" ht="12.75" customHeight="1">
      <c r="B54" s="290"/>
      <c r="C54" s="294"/>
      <c r="D54" s="294"/>
      <c r="E54" s="294"/>
      <c r="F54" s="294"/>
      <c r="G54" s="294"/>
      <c r="H54" s="294"/>
      <c r="I54" s="294"/>
      <c r="J54" s="294"/>
      <c r="K54" s="292"/>
    </row>
    <row r="55" ht="15" customHeight="1">
      <c r="B55" s="290"/>
      <c r="C55" s="294" t="s">
        <v>878</v>
      </c>
      <c r="D55" s="294"/>
      <c r="E55" s="294"/>
      <c r="F55" s="294"/>
      <c r="G55" s="294"/>
      <c r="H55" s="294"/>
      <c r="I55" s="294"/>
      <c r="J55" s="294"/>
      <c r="K55" s="292"/>
    </row>
    <row r="56" ht="15" customHeight="1">
      <c r="B56" s="290"/>
      <c r="C56" s="296"/>
      <c r="D56" s="294" t="s">
        <v>879</v>
      </c>
      <c r="E56" s="294"/>
      <c r="F56" s="294"/>
      <c r="G56" s="294"/>
      <c r="H56" s="294"/>
      <c r="I56" s="294"/>
      <c r="J56" s="294"/>
      <c r="K56" s="292"/>
    </row>
    <row r="57" ht="15" customHeight="1">
      <c r="B57" s="290"/>
      <c r="C57" s="296"/>
      <c r="D57" s="294" t="s">
        <v>880</v>
      </c>
      <c r="E57" s="294"/>
      <c r="F57" s="294"/>
      <c r="G57" s="294"/>
      <c r="H57" s="294"/>
      <c r="I57" s="294"/>
      <c r="J57" s="294"/>
      <c r="K57" s="292"/>
    </row>
    <row r="58" ht="15" customHeight="1">
      <c r="B58" s="290"/>
      <c r="C58" s="296"/>
      <c r="D58" s="294" t="s">
        <v>881</v>
      </c>
      <c r="E58" s="294"/>
      <c r="F58" s="294"/>
      <c r="G58" s="294"/>
      <c r="H58" s="294"/>
      <c r="I58" s="294"/>
      <c r="J58" s="294"/>
      <c r="K58" s="292"/>
    </row>
    <row r="59" ht="15" customHeight="1">
      <c r="B59" s="290"/>
      <c r="C59" s="296"/>
      <c r="D59" s="294" t="s">
        <v>882</v>
      </c>
      <c r="E59" s="294"/>
      <c r="F59" s="294"/>
      <c r="G59" s="294"/>
      <c r="H59" s="294"/>
      <c r="I59" s="294"/>
      <c r="J59" s="294"/>
      <c r="K59" s="292"/>
    </row>
    <row r="60" ht="15" customHeight="1">
      <c r="B60" s="290"/>
      <c r="C60" s="296"/>
      <c r="D60" s="299" t="s">
        <v>883</v>
      </c>
      <c r="E60" s="299"/>
      <c r="F60" s="299"/>
      <c r="G60" s="299"/>
      <c r="H60" s="299"/>
      <c r="I60" s="299"/>
      <c r="J60" s="299"/>
      <c r="K60" s="292"/>
    </row>
    <row r="61" ht="15" customHeight="1">
      <c r="B61" s="290"/>
      <c r="C61" s="296"/>
      <c r="D61" s="294" t="s">
        <v>884</v>
      </c>
      <c r="E61" s="294"/>
      <c r="F61" s="294"/>
      <c r="G61" s="294"/>
      <c r="H61" s="294"/>
      <c r="I61" s="294"/>
      <c r="J61" s="294"/>
      <c r="K61" s="292"/>
    </row>
    <row r="62" ht="12.75" customHeight="1">
      <c r="B62" s="290"/>
      <c r="C62" s="296"/>
      <c r="D62" s="296"/>
      <c r="E62" s="300"/>
      <c r="F62" s="296"/>
      <c r="G62" s="296"/>
      <c r="H62" s="296"/>
      <c r="I62" s="296"/>
      <c r="J62" s="296"/>
      <c r="K62" s="292"/>
    </row>
    <row r="63" ht="15" customHeight="1">
      <c r="B63" s="290"/>
      <c r="C63" s="296"/>
      <c r="D63" s="294" t="s">
        <v>885</v>
      </c>
      <c r="E63" s="294"/>
      <c r="F63" s="294"/>
      <c r="G63" s="294"/>
      <c r="H63" s="294"/>
      <c r="I63" s="294"/>
      <c r="J63" s="294"/>
      <c r="K63" s="292"/>
    </row>
    <row r="64" ht="15" customHeight="1">
      <c r="B64" s="290"/>
      <c r="C64" s="296"/>
      <c r="D64" s="299" t="s">
        <v>886</v>
      </c>
      <c r="E64" s="299"/>
      <c r="F64" s="299"/>
      <c r="G64" s="299"/>
      <c r="H64" s="299"/>
      <c r="I64" s="299"/>
      <c r="J64" s="299"/>
      <c r="K64" s="292"/>
    </row>
    <row r="65" ht="15" customHeight="1">
      <c r="B65" s="290"/>
      <c r="C65" s="296"/>
      <c r="D65" s="294" t="s">
        <v>887</v>
      </c>
      <c r="E65" s="294"/>
      <c r="F65" s="294"/>
      <c r="G65" s="294"/>
      <c r="H65" s="294"/>
      <c r="I65" s="294"/>
      <c r="J65" s="294"/>
      <c r="K65" s="292"/>
    </row>
    <row r="66" ht="15" customHeight="1">
      <c r="B66" s="290"/>
      <c r="C66" s="296"/>
      <c r="D66" s="294" t="s">
        <v>888</v>
      </c>
      <c r="E66" s="294"/>
      <c r="F66" s="294"/>
      <c r="G66" s="294"/>
      <c r="H66" s="294"/>
      <c r="I66" s="294"/>
      <c r="J66" s="294"/>
      <c r="K66" s="292"/>
    </row>
    <row r="67" ht="15" customHeight="1">
      <c r="B67" s="290"/>
      <c r="C67" s="296"/>
      <c r="D67" s="294" t="s">
        <v>889</v>
      </c>
      <c r="E67" s="294"/>
      <c r="F67" s="294"/>
      <c r="G67" s="294"/>
      <c r="H67" s="294"/>
      <c r="I67" s="294"/>
      <c r="J67" s="294"/>
      <c r="K67" s="292"/>
    </row>
    <row r="68" ht="15" customHeight="1">
      <c r="B68" s="290"/>
      <c r="C68" s="296"/>
      <c r="D68" s="294" t="s">
        <v>890</v>
      </c>
      <c r="E68" s="294"/>
      <c r="F68" s="294"/>
      <c r="G68" s="294"/>
      <c r="H68" s="294"/>
      <c r="I68" s="294"/>
      <c r="J68" s="294"/>
      <c r="K68" s="292"/>
    </row>
    <row r="69" ht="12.75" customHeight="1">
      <c r="B69" s="301"/>
      <c r="C69" s="302"/>
      <c r="D69" s="302"/>
      <c r="E69" s="302"/>
      <c r="F69" s="302"/>
      <c r="G69" s="302"/>
      <c r="H69" s="302"/>
      <c r="I69" s="302"/>
      <c r="J69" s="302"/>
      <c r="K69" s="303"/>
    </row>
    <row r="70" ht="18.75" customHeight="1">
      <c r="B70" s="304"/>
      <c r="C70" s="304"/>
      <c r="D70" s="304"/>
      <c r="E70" s="304"/>
      <c r="F70" s="304"/>
      <c r="G70" s="304"/>
      <c r="H70" s="304"/>
      <c r="I70" s="304"/>
      <c r="J70" s="304"/>
      <c r="K70" s="305"/>
    </row>
    <row r="71" ht="18.75" customHeight="1">
      <c r="B71" s="305"/>
      <c r="C71" s="305"/>
      <c r="D71" s="305"/>
      <c r="E71" s="305"/>
      <c r="F71" s="305"/>
      <c r="G71" s="305"/>
      <c r="H71" s="305"/>
      <c r="I71" s="305"/>
      <c r="J71" s="305"/>
      <c r="K71" s="305"/>
    </row>
    <row r="72" ht="7.5" customHeight="1">
      <c r="B72" s="306"/>
      <c r="C72" s="307"/>
      <c r="D72" s="307"/>
      <c r="E72" s="307"/>
      <c r="F72" s="307"/>
      <c r="G72" s="307"/>
      <c r="H72" s="307"/>
      <c r="I72" s="307"/>
      <c r="J72" s="307"/>
      <c r="K72" s="308"/>
    </row>
    <row r="73" ht="45" customHeight="1">
      <c r="B73" s="309"/>
      <c r="C73" s="310" t="s">
        <v>84</v>
      </c>
      <c r="D73" s="310"/>
      <c r="E73" s="310"/>
      <c r="F73" s="310"/>
      <c r="G73" s="310"/>
      <c r="H73" s="310"/>
      <c r="I73" s="310"/>
      <c r="J73" s="310"/>
      <c r="K73" s="311"/>
    </row>
    <row r="74" ht="17.25" customHeight="1">
      <c r="B74" s="309"/>
      <c r="C74" s="312" t="s">
        <v>891</v>
      </c>
      <c r="D74" s="312"/>
      <c r="E74" s="312"/>
      <c r="F74" s="312" t="s">
        <v>892</v>
      </c>
      <c r="G74" s="313"/>
      <c r="H74" s="312" t="s">
        <v>112</v>
      </c>
      <c r="I74" s="312" t="s">
        <v>58</v>
      </c>
      <c r="J74" s="312" t="s">
        <v>893</v>
      </c>
      <c r="K74" s="311"/>
    </row>
    <row r="75" ht="17.25" customHeight="1">
      <c r="B75" s="309"/>
      <c r="C75" s="314" t="s">
        <v>894</v>
      </c>
      <c r="D75" s="314"/>
      <c r="E75" s="314"/>
      <c r="F75" s="315" t="s">
        <v>895</v>
      </c>
      <c r="G75" s="316"/>
      <c r="H75" s="314"/>
      <c r="I75" s="314"/>
      <c r="J75" s="314" t="s">
        <v>896</v>
      </c>
      <c r="K75" s="311"/>
    </row>
    <row r="76" ht="5.25" customHeight="1">
      <c r="B76" s="309"/>
      <c r="C76" s="317"/>
      <c r="D76" s="317"/>
      <c r="E76" s="317"/>
      <c r="F76" s="317"/>
      <c r="G76" s="318"/>
      <c r="H76" s="317"/>
      <c r="I76" s="317"/>
      <c r="J76" s="317"/>
      <c r="K76" s="311"/>
    </row>
    <row r="77" ht="15" customHeight="1">
      <c r="B77" s="309"/>
      <c r="C77" s="298" t="s">
        <v>54</v>
      </c>
      <c r="D77" s="317"/>
      <c r="E77" s="317"/>
      <c r="F77" s="319" t="s">
        <v>897</v>
      </c>
      <c r="G77" s="318"/>
      <c r="H77" s="298" t="s">
        <v>898</v>
      </c>
      <c r="I77" s="298" t="s">
        <v>899</v>
      </c>
      <c r="J77" s="298">
        <v>20</v>
      </c>
      <c r="K77" s="311"/>
    </row>
    <row r="78" ht="15" customHeight="1">
      <c r="B78" s="309"/>
      <c r="C78" s="298" t="s">
        <v>900</v>
      </c>
      <c r="D78" s="298"/>
      <c r="E78" s="298"/>
      <c r="F78" s="319" t="s">
        <v>897</v>
      </c>
      <c r="G78" s="318"/>
      <c r="H78" s="298" t="s">
        <v>901</v>
      </c>
      <c r="I78" s="298" t="s">
        <v>899</v>
      </c>
      <c r="J78" s="298">
        <v>120</v>
      </c>
      <c r="K78" s="311"/>
    </row>
    <row r="79" ht="15" customHeight="1">
      <c r="B79" s="320"/>
      <c r="C79" s="298" t="s">
        <v>902</v>
      </c>
      <c r="D79" s="298"/>
      <c r="E79" s="298"/>
      <c r="F79" s="319" t="s">
        <v>903</v>
      </c>
      <c r="G79" s="318"/>
      <c r="H79" s="298" t="s">
        <v>904</v>
      </c>
      <c r="I79" s="298" t="s">
        <v>899</v>
      </c>
      <c r="J79" s="298">
        <v>50</v>
      </c>
      <c r="K79" s="311"/>
    </row>
    <row r="80" ht="15" customHeight="1">
      <c r="B80" s="320"/>
      <c r="C80" s="298" t="s">
        <v>905</v>
      </c>
      <c r="D80" s="298"/>
      <c r="E80" s="298"/>
      <c r="F80" s="319" t="s">
        <v>897</v>
      </c>
      <c r="G80" s="318"/>
      <c r="H80" s="298" t="s">
        <v>906</v>
      </c>
      <c r="I80" s="298" t="s">
        <v>907</v>
      </c>
      <c r="J80" s="298"/>
      <c r="K80" s="311"/>
    </row>
    <row r="81" ht="15" customHeight="1">
      <c r="B81" s="320"/>
      <c r="C81" s="321" t="s">
        <v>908</v>
      </c>
      <c r="D81" s="321"/>
      <c r="E81" s="321"/>
      <c r="F81" s="322" t="s">
        <v>903</v>
      </c>
      <c r="G81" s="321"/>
      <c r="H81" s="321" t="s">
        <v>909</v>
      </c>
      <c r="I81" s="321" t="s">
        <v>899</v>
      </c>
      <c r="J81" s="321">
        <v>15</v>
      </c>
      <c r="K81" s="311"/>
    </row>
    <row r="82" ht="15" customHeight="1">
      <c r="B82" s="320"/>
      <c r="C82" s="321" t="s">
        <v>910</v>
      </c>
      <c r="D82" s="321"/>
      <c r="E82" s="321"/>
      <c r="F82" s="322" t="s">
        <v>903</v>
      </c>
      <c r="G82" s="321"/>
      <c r="H82" s="321" t="s">
        <v>911</v>
      </c>
      <c r="I82" s="321" t="s">
        <v>899</v>
      </c>
      <c r="J82" s="321">
        <v>15</v>
      </c>
      <c r="K82" s="311"/>
    </row>
    <row r="83" ht="15" customHeight="1">
      <c r="B83" s="320"/>
      <c r="C83" s="321" t="s">
        <v>912</v>
      </c>
      <c r="D83" s="321"/>
      <c r="E83" s="321"/>
      <c r="F83" s="322" t="s">
        <v>903</v>
      </c>
      <c r="G83" s="321"/>
      <c r="H83" s="321" t="s">
        <v>913</v>
      </c>
      <c r="I83" s="321" t="s">
        <v>899</v>
      </c>
      <c r="J83" s="321">
        <v>20</v>
      </c>
      <c r="K83" s="311"/>
    </row>
    <row r="84" ht="15" customHeight="1">
      <c r="B84" s="320"/>
      <c r="C84" s="321" t="s">
        <v>914</v>
      </c>
      <c r="D84" s="321"/>
      <c r="E84" s="321"/>
      <c r="F84" s="322" t="s">
        <v>903</v>
      </c>
      <c r="G84" s="321"/>
      <c r="H84" s="321" t="s">
        <v>915</v>
      </c>
      <c r="I84" s="321" t="s">
        <v>899</v>
      </c>
      <c r="J84" s="321">
        <v>20</v>
      </c>
      <c r="K84" s="311"/>
    </row>
    <row r="85" ht="15" customHeight="1">
      <c r="B85" s="320"/>
      <c r="C85" s="298" t="s">
        <v>916</v>
      </c>
      <c r="D85" s="298"/>
      <c r="E85" s="298"/>
      <c r="F85" s="319" t="s">
        <v>903</v>
      </c>
      <c r="G85" s="318"/>
      <c r="H85" s="298" t="s">
        <v>917</v>
      </c>
      <c r="I85" s="298" t="s">
        <v>899</v>
      </c>
      <c r="J85" s="298">
        <v>50</v>
      </c>
      <c r="K85" s="311"/>
    </row>
    <row r="86" ht="15" customHeight="1">
      <c r="B86" s="320"/>
      <c r="C86" s="298" t="s">
        <v>918</v>
      </c>
      <c r="D86" s="298"/>
      <c r="E86" s="298"/>
      <c r="F86" s="319" t="s">
        <v>903</v>
      </c>
      <c r="G86" s="318"/>
      <c r="H86" s="298" t="s">
        <v>919</v>
      </c>
      <c r="I86" s="298" t="s">
        <v>899</v>
      </c>
      <c r="J86" s="298">
        <v>20</v>
      </c>
      <c r="K86" s="311"/>
    </row>
    <row r="87" ht="15" customHeight="1">
      <c r="B87" s="320"/>
      <c r="C87" s="298" t="s">
        <v>920</v>
      </c>
      <c r="D87" s="298"/>
      <c r="E87" s="298"/>
      <c r="F87" s="319" t="s">
        <v>903</v>
      </c>
      <c r="G87" s="318"/>
      <c r="H87" s="298" t="s">
        <v>921</v>
      </c>
      <c r="I87" s="298" t="s">
        <v>899</v>
      </c>
      <c r="J87" s="298">
        <v>20</v>
      </c>
      <c r="K87" s="311"/>
    </row>
    <row r="88" ht="15" customHeight="1">
      <c r="B88" s="320"/>
      <c r="C88" s="298" t="s">
        <v>922</v>
      </c>
      <c r="D88" s="298"/>
      <c r="E88" s="298"/>
      <c r="F88" s="319" t="s">
        <v>903</v>
      </c>
      <c r="G88" s="318"/>
      <c r="H88" s="298" t="s">
        <v>923</v>
      </c>
      <c r="I88" s="298" t="s">
        <v>899</v>
      </c>
      <c r="J88" s="298">
        <v>50</v>
      </c>
      <c r="K88" s="311"/>
    </row>
    <row r="89" ht="15" customHeight="1">
      <c r="B89" s="320"/>
      <c r="C89" s="298" t="s">
        <v>924</v>
      </c>
      <c r="D89" s="298"/>
      <c r="E89" s="298"/>
      <c r="F89" s="319" t="s">
        <v>903</v>
      </c>
      <c r="G89" s="318"/>
      <c r="H89" s="298" t="s">
        <v>924</v>
      </c>
      <c r="I89" s="298" t="s">
        <v>899</v>
      </c>
      <c r="J89" s="298">
        <v>50</v>
      </c>
      <c r="K89" s="311"/>
    </row>
    <row r="90" ht="15" customHeight="1">
      <c r="B90" s="320"/>
      <c r="C90" s="298" t="s">
        <v>117</v>
      </c>
      <c r="D90" s="298"/>
      <c r="E90" s="298"/>
      <c r="F90" s="319" t="s">
        <v>903</v>
      </c>
      <c r="G90" s="318"/>
      <c r="H90" s="298" t="s">
        <v>925</v>
      </c>
      <c r="I90" s="298" t="s">
        <v>899</v>
      </c>
      <c r="J90" s="298">
        <v>255</v>
      </c>
      <c r="K90" s="311"/>
    </row>
    <row r="91" ht="15" customHeight="1">
      <c r="B91" s="320"/>
      <c r="C91" s="298" t="s">
        <v>926</v>
      </c>
      <c r="D91" s="298"/>
      <c r="E91" s="298"/>
      <c r="F91" s="319" t="s">
        <v>897</v>
      </c>
      <c r="G91" s="318"/>
      <c r="H91" s="298" t="s">
        <v>927</v>
      </c>
      <c r="I91" s="298" t="s">
        <v>928</v>
      </c>
      <c r="J91" s="298"/>
      <c r="K91" s="311"/>
    </row>
    <row r="92" ht="15" customHeight="1">
      <c r="B92" s="320"/>
      <c r="C92" s="298" t="s">
        <v>929</v>
      </c>
      <c r="D92" s="298"/>
      <c r="E92" s="298"/>
      <c r="F92" s="319" t="s">
        <v>897</v>
      </c>
      <c r="G92" s="318"/>
      <c r="H92" s="298" t="s">
        <v>930</v>
      </c>
      <c r="I92" s="298" t="s">
        <v>931</v>
      </c>
      <c r="J92" s="298"/>
      <c r="K92" s="311"/>
    </row>
    <row r="93" ht="15" customHeight="1">
      <c r="B93" s="320"/>
      <c r="C93" s="298" t="s">
        <v>932</v>
      </c>
      <c r="D93" s="298"/>
      <c r="E93" s="298"/>
      <c r="F93" s="319" t="s">
        <v>897</v>
      </c>
      <c r="G93" s="318"/>
      <c r="H93" s="298" t="s">
        <v>932</v>
      </c>
      <c r="I93" s="298" t="s">
        <v>931</v>
      </c>
      <c r="J93" s="298"/>
      <c r="K93" s="311"/>
    </row>
    <row r="94" ht="15" customHeight="1">
      <c r="B94" s="320"/>
      <c r="C94" s="298" t="s">
        <v>39</v>
      </c>
      <c r="D94" s="298"/>
      <c r="E94" s="298"/>
      <c r="F94" s="319" t="s">
        <v>897</v>
      </c>
      <c r="G94" s="318"/>
      <c r="H94" s="298" t="s">
        <v>933</v>
      </c>
      <c r="I94" s="298" t="s">
        <v>931</v>
      </c>
      <c r="J94" s="298"/>
      <c r="K94" s="311"/>
    </row>
    <row r="95" ht="15" customHeight="1">
      <c r="B95" s="320"/>
      <c r="C95" s="298" t="s">
        <v>49</v>
      </c>
      <c r="D95" s="298"/>
      <c r="E95" s="298"/>
      <c r="F95" s="319" t="s">
        <v>897</v>
      </c>
      <c r="G95" s="318"/>
      <c r="H95" s="298" t="s">
        <v>934</v>
      </c>
      <c r="I95" s="298" t="s">
        <v>931</v>
      </c>
      <c r="J95" s="298"/>
      <c r="K95" s="311"/>
    </row>
    <row r="96" ht="15" customHeight="1">
      <c r="B96" s="323"/>
      <c r="C96" s="324"/>
      <c r="D96" s="324"/>
      <c r="E96" s="324"/>
      <c r="F96" s="324"/>
      <c r="G96" s="324"/>
      <c r="H96" s="324"/>
      <c r="I96" s="324"/>
      <c r="J96" s="324"/>
      <c r="K96" s="325"/>
    </row>
    <row r="97" ht="18.75" customHeight="1">
      <c r="B97" s="326"/>
      <c r="C97" s="327"/>
      <c r="D97" s="327"/>
      <c r="E97" s="327"/>
      <c r="F97" s="327"/>
      <c r="G97" s="327"/>
      <c r="H97" s="327"/>
      <c r="I97" s="327"/>
      <c r="J97" s="327"/>
      <c r="K97" s="326"/>
    </row>
    <row r="98" ht="18.75" customHeight="1">
      <c r="B98" s="305"/>
      <c r="C98" s="305"/>
      <c r="D98" s="305"/>
      <c r="E98" s="305"/>
      <c r="F98" s="305"/>
      <c r="G98" s="305"/>
      <c r="H98" s="305"/>
      <c r="I98" s="305"/>
      <c r="J98" s="305"/>
      <c r="K98" s="305"/>
    </row>
    <row r="99" ht="7.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8"/>
    </row>
    <row r="100" ht="45" customHeight="1">
      <c r="B100" s="309"/>
      <c r="C100" s="310" t="s">
        <v>935</v>
      </c>
      <c r="D100" s="310"/>
      <c r="E100" s="310"/>
      <c r="F100" s="310"/>
      <c r="G100" s="310"/>
      <c r="H100" s="310"/>
      <c r="I100" s="310"/>
      <c r="J100" s="310"/>
      <c r="K100" s="311"/>
    </row>
    <row r="101" ht="17.25" customHeight="1">
      <c r="B101" s="309"/>
      <c r="C101" s="312" t="s">
        <v>891</v>
      </c>
      <c r="D101" s="312"/>
      <c r="E101" s="312"/>
      <c r="F101" s="312" t="s">
        <v>892</v>
      </c>
      <c r="G101" s="313"/>
      <c r="H101" s="312" t="s">
        <v>112</v>
      </c>
      <c r="I101" s="312" t="s">
        <v>58</v>
      </c>
      <c r="J101" s="312" t="s">
        <v>893</v>
      </c>
      <c r="K101" s="311"/>
    </row>
    <row r="102" ht="17.25" customHeight="1">
      <c r="B102" s="309"/>
      <c r="C102" s="314" t="s">
        <v>894</v>
      </c>
      <c r="D102" s="314"/>
      <c r="E102" s="314"/>
      <c r="F102" s="315" t="s">
        <v>895</v>
      </c>
      <c r="G102" s="316"/>
      <c r="H102" s="314"/>
      <c r="I102" s="314"/>
      <c r="J102" s="314" t="s">
        <v>896</v>
      </c>
      <c r="K102" s="311"/>
    </row>
    <row r="103" ht="5.25" customHeight="1">
      <c r="B103" s="309"/>
      <c r="C103" s="312"/>
      <c r="D103" s="312"/>
      <c r="E103" s="312"/>
      <c r="F103" s="312"/>
      <c r="G103" s="328"/>
      <c r="H103" s="312"/>
      <c r="I103" s="312"/>
      <c r="J103" s="312"/>
      <c r="K103" s="311"/>
    </row>
    <row r="104" ht="15" customHeight="1">
      <c r="B104" s="309"/>
      <c r="C104" s="298" t="s">
        <v>54</v>
      </c>
      <c r="D104" s="317"/>
      <c r="E104" s="317"/>
      <c r="F104" s="319" t="s">
        <v>897</v>
      </c>
      <c r="G104" s="328"/>
      <c r="H104" s="298" t="s">
        <v>936</v>
      </c>
      <c r="I104" s="298" t="s">
        <v>899</v>
      </c>
      <c r="J104" s="298">
        <v>20</v>
      </c>
      <c r="K104" s="311"/>
    </row>
    <row r="105" ht="15" customHeight="1">
      <c r="B105" s="309"/>
      <c r="C105" s="298" t="s">
        <v>900</v>
      </c>
      <c r="D105" s="298"/>
      <c r="E105" s="298"/>
      <c r="F105" s="319" t="s">
        <v>897</v>
      </c>
      <c r="G105" s="298"/>
      <c r="H105" s="298" t="s">
        <v>936</v>
      </c>
      <c r="I105" s="298" t="s">
        <v>899</v>
      </c>
      <c r="J105" s="298">
        <v>120</v>
      </c>
      <c r="K105" s="311"/>
    </row>
    <row r="106" ht="15" customHeight="1">
      <c r="B106" s="320"/>
      <c r="C106" s="298" t="s">
        <v>902</v>
      </c>
      <c r="D106" s="298"/>
      <c r="E106" s="298"/>
      <c r="F106" s="319" t="s">
        <v>903</v>
      </c>
      <c r="G106" s="298"/>
      <c r="H106" s="298" t="s">
        <v>936</v>
      </c>
      <c r="I106" s="298" t="s">
        <v>899</v>
      </c>
      <c r="J106" s="298">
        <v>50</v>
      </c>
      <c r="K106" s="311"/>
    </row>
    <row r="107" ht="15" customHeight="1">
      <c r="B107" s="320"/>
      <c r="C107" s="298" t="s">
        <v>905</v>
      </c>
      <c r="D107" s="298"/>
      <c r="E107" s="298"/>
      <c r="F107" s="319" t="s">
        <v>897</v>
      </c>
      <c r="G107" s="298"/>
      <c r="H107" s="298" t="s">
        <v>936</v>
      </c>
      <c r="I107" s="298" t="s">
        <v>907</v>
      </c>
      <c r="J107" s="298"/>
      <c r="K107" s="311"/>
    </row>
    <row r="108" ht="15" customHeight="1">
      <c r="B108" s="320"/>
      <c r="C108" s="298" t="s">
        <v>916</v>
      </c>
      <c r="D108" s="298"/>
      <c r="E108" s="298"/>
      <c r="F108" s="319" t="s">
        <v>903</v>
      </c>
      <c r="G108" s="298"/>
      <c r="H108" s="298" t="s">
        <v>936</v>
      </c>
      <c r="I108" s="298" t="s">
        <v>899</v>
      </c>
      <c r="J108" s="298">
        <v>50</v>
      </c>
      <c r="K108" s="311"/>
    </row>
    <row r="109" ht="15" customHeight="1">
      <c r="B109" s="320"/>
      <c r="C109" s="298" t="s">
        <v>924</v>
      </c>
      <c r="D109" s="298"/>
      <c r="E109" s="298"/>
      <c r="F109" s="319" t="s">
        <v>903</v>
      </c>
      <c r="G109" s="298"/>
      <c r="H109" s="298" t="s">
        <v>936</v>
      </c>
      <c r="I109" s="298" t="s">
        <v>899</v>
      </c>
      <c r="J109" s="298">
        <v>50</v>
      </c>
      <c r="K109" s="311"/>
    </row>
    <row r="110" ht="15" customHeight="1">
      <c r="B110" s="320"/>
      <c r="C110" s="298" t="s">
        <v>922</v>
      </c>
      <c r="D110" s="298"/>
      <c r="E110" s="298"/>
      <c r="F110" s="319" t="s">
        <v>903</v>
      </c>
      <c r="G110" s="298"/>
      <c r="H110" s="298" t="s">
        <v>936</v>
      </c>
      <c r="I110" s="298" t="s">
        <v>899</v>
      </c>
      <c r="J110" s="298">
        <v>50</v>
      </c>
      <c r="K110" s="311"/>
    </row>
    <row r="111" ht="15" customHeight="1">
      <c r="B111" s="320"/>
      <c r="C111" s="298" t="s">
        <v>54</v>
      </c>
      <c r="D111" s="298"/>
      <c r="E111" s="298"/>
      <c r="F111" s="319" t="s">
        <v>897</v>
      </c>
      <c r="G111" s="298"/>
      <c r="H111" s="298" t="s">
        <v>937</v>
      </c>
      <c r="I111" s="298" t="s">
        <v>899</v>
      </c>
      <c r="J111" s="298">
        <v>20</v>
      </c>
      <c r="K111" s="311"/>
    </row>
    <row r="112" ht="15" customHeight="1">
      <c r="B112" s="320"/>
      <c r="C112" s="298" t="s">
        <v>938</v>
      </c>
      <c r="D112" s="298"/>
      <c r="E112" s="298"/>
      <c r="F112" s="319" t="s">
        <v>897</v>
      </c>
      <c r="G112" s="298"/>
      <c r="H112" s="298" t="s">
        <v>939</v>
      </c>
      <c r="I112" s="298" t="s">
        <v>899</v>
      </c>
      <c r="J112" s="298">
        <v>120</v>
      </c>
      <c r="K112" s="311"/>
    </row>
    <row r="113" ht="15" customHeight="1">
      <c r="B113" s="320"/>
      <c r="C113" s="298" t="s">
        <v>39</v>
      </c>
      <c r="D113" s="298"/>
      <c r="E113" s="298"/>
      <c r="F113" s="319" t="s">
        <v>897</v>
      </c>
      <c r="G113" s="298"/>
      <c r="H113" s="298" t="s">
        <v>940</v>
      </c>
      <c r="I113" s="298" t="s">
        <v>931</v>
      </c>
      <c r="J113" s="298"/>
      <c r="K113" s="311"/>
    </row>
    <row r="114" ht="15" customHeight="1">
      <c r="B114" s="320"/>
      <c r="C114" s="298" t="s">
        <v>49</v>
      </c>
      <c r="D114" s="298"/>
      <c r="E114" s="298"/>
      <c r="F114" s="319" t="s">
        <v>897</v>
      </c>
      <c r="G114" s="298"/>
      <c r="H114" s="298" t="s">
        <v>941</v>
      </c>
      <c r="I114" s="298" t="s">
        <v>931</v>
      </c>
      <c r="J114" s="298"/>
      <c r="K114" s="311"/>
    </row>
    <row r="115" ht="15" customHeight="1">
      <c r="B115" s="320"/>
      <c r="C115" s="298" t="s">
        <v>58</v>
      </c>
      <c r="D115" s="298"/>
      <c r="E115" s="298"/>
      <c r="F115" s="319" t="s">
        <v>897</v>
      </c>
      <c r="G115" s="298"/>
      <c r="H115" s="298" t="s">
        <v>942</v>
      </c>
      <c r="I115" s="298" t="s">
        <v>943</v>
      </c>
      <c r="J115" s="298"/>
      <c r="K115" s="311"/>
    </row>
    <row r="116" ht="15" customHeight="1">
      <c r="B116" s="323"/>
      <c r="C116" s="329"/>
      <c r="D116" s="329"/>
      <c r="E116" s="329"/>
      <c r="F116" s="329"/>
      <c r="G116" s="329"/>
      <c r="H116" s="329"/>
      <c r="I116" s="329"/>
      <c r="J116" s="329"/>
      <c r="K116" s="325"/>
    </row>
    <row r="117" ht="18.75" customHeight="1">
      <c r="B117" s="330"/>
      <c r="C117" s="294"/>
      <c r="D117" s="294"/>
      <c r="E117" s="294"/>
      <c r="F117" s="331"/>
      <c r="G117" s="294"/>
      <c r="H117" s="294"/>
      <c r="I117" s="294"/>
      <c r="J117" s="294"/>
      <c r="K117" s="330"/>
    </row>
    <row r="118" ht="18.75" customHeight="1">
      <c r="B118" s="305"/>
      <c r="C118" s="305"/>
      <c r="D118" s="305"/>
      <c r="E118" s="305"/>
      <c r="F118" s="305"/>
      <c r="G118" s="305"/>
      <c r="H118" s="305"/>
      <c r="I118" s="305"/>
      <c r="J118" s="305"/>
      <c r="K118" s="305"/>
    </row>
    <row r="119" ht="7.5" customHeight="1">
      <c r="B119" s="332"/>
      <c r="C119" s="333"/>
      <c r="D119" s="333"/>
      <c r="E119" s="333"/>
      <c r="F119" s="333"/>
      <c r="G119" s="333"/>
      <c r="H119" s="333"/>
      <c r="I119" s="333"/>
      <c r="J119" s="333"/>
      <c r="K119" s="334"/>
    </row>
    <row r="120" ht="45" customHeight="1">
      <c r="B120" s="335"/>
      <c r="C120" s="288" t="s">
        <v>944</v>
      </c>
      <c r="D120" s="288"/>
      <c r="E120" s="288"/>
      <c r="F120" s="288"/>
      <c r="G120" s="288"/>
      <c r="H120" s="288"/>
      <c r="I120" s="288"/>
      <c r="J120" s="288"/>
      <c r="K120" s="336"/>
    </row>
    <row r="121" ht="17.25" customHeight="1">
      <c r="B121" s="337"/>
      <c r="C121" s="312" t="s">
        <v>891</v>
      </c>
      <c r="D121" s="312"/>
      <c r="E121" s="312"/>
      <c r="F121" s="312" t="s">
        <v>892</v>
      </c>
      <c r="G121" s="313"/>
      <c r="H121" s="312" t="s">
        <v>112</v>
      </c>
      <c r="I121" s="312" t="s">
        <v>58</v>
      </c>
      <c r="J121" s="312" t="s">
        <v>893</v>
      </c>
      <c r="K121" s="338"/>
    </row>
    <row r="122" ht="17.25" customHeight="1">
      <c r="B122" s="337"/>
      <c r="C122" s="314" t="s">
        <v>894</v>
      </c>
      <c r="D122" s="314"/>
      <c r="E122" s="314"/>
      <c r="F122" s="315" t="s">
        <v>895</v>
      </c>
      <c r="G122" s="316"/>
      <c r="H122" s="314"/>
      <c r="I122" s="314"/>
      <c r="J122" s="314" t="s">
        <v>896</v>
      </c>
      <c r="K122" s="338"/>
    </row>
    <row r="123" ht="5.25" customHeight="1">
      <c r="B123" s="339"/>
      <c r="C123" s="317"/>
      <c r="D123" s="317"/>
      <c r="E123" s="317"/>
      <c r="F123" s="317"/>
      <c r="G123" s="298"/>
      <c r="H123" s="317"/>
      <c r="I123" s="317"/>
      <c r="J123" s="317"/>
      <c r="K123" s="340"/>
    </row>
    <row r="124" ht="15" customHeight="1">
      <c r="B124" s="339"/>
      <c r="C124" s="298" t="s">
        <v>900</v>
      </c>
      <c r="D124" s="317"/>
      <c r="E124" s="317"/>
      <c r="F124" s="319" t="s">
        <v>897</v>
      </c>
      <c r="G124" s="298"/>
      <c r="H124" s="298" t="s">
        <v>936</v>
      </c>
      <c r="I124" s="298" t="s">
        <v>899</v>
      </c>
      <c r="J124" s="298">
        <v>120</v>
      </c>
      <c r="K124" s="341"/>
    </row>
    <row r="125" ht="15" customHeight="1">
      <c r="B125" s="339"/>
      <c r="C125" s="298" t="s">
        <v>945</v>
      </c>
      <c r="D125" s="298"/>
      <c r="E125" s="298"/>
      <c r="F125" s="319" t="s">
        <v>897</v>
      </c>
      <c r="G125" s="298"/>
      <c r="H125" s="298" t="s">
        <v>946</v>
      </c>
      <c r="I125" s="298" t="s">
        <v>899</v>
      </c>
      <c r="J125" s="298" t="s">
        <v>947</v>
      </c>
      <c r="K125" s="341"/>
    </row>
    <row r="126" ht="15" customHeight="1">
      <c r="B126" s="339"/>
      <c r="C126" s="298" t="s">
        <v>846</v>
      </c>
      <c r="D126" s="298"/>
      <c r="E126" s="298"/>
      <c r="F126" s="319" t="s">
        <v>897</v>
      </c>
      <c r="G126" s="298"/>
      <c r="H126" s="298" t="s">
        <v>948</v>
      </c>
      <c r="I126" s="298" t="s">
        <v>899</v>
      </c>
      <c r="J126" s="298" t="s">
        <v>947</v>
      </c>
      <c r="K126" s="341"/>
    </row>
    <row r="127" ht="15" customHeight="1">
      <c r="B127" s="339"/>
      <c r="C127" s="298" t="s">
        <v>908</v>
      </c>
      <c r="D127" s="298"/>
      <c r="E127" s="298"/>
      <c r="F127" s="319" t="s">
        <v>903</v>
      </c>
      <c r="G127" s="298"/>
      <c r="H127" s="298" t="s">
        <v>909</v>
      </c>
      <c r="I127" s="298" t="s">
        <v>899</v>
      </c>
      <c r="J127" s="298">
        <v>15</v>
      </c>
      <c r="K127" s="341"/>
    </row>
    <row r="128" ht="15" customHeight="1">
      <c r="B128" s="339"/>
      <c r="C128" s="321" t="s">
        <v>910</v>
      </c>
      <c r="D128" s="321"/>
      <c r="E128" s="321"/>
      <c r="F128" s="322" t="s">
        <v>903</v>
      </c>
      <c r="G128" s="321"/>
      <c r="H128" s="321" t="s">
        <v>911</v>
      </c>
      <c r="I128" s="321" t="s">
        <v>899</v>
      </c>
      <c r="J128" s="321">
        <v>15</v>
      </c>
      <c r="K128" s="341"/>
    </row>
    <row r="129" ht="15" customHeight="1">
      <c r="B129" s="339"/>
      <c r="C129" s="321" t="s">
        <v>912</v>
      </c>
      <c r="D129" s="321"/>
      <c r="E129" s="321"/>
      <c r="F129" s="322" t="s">
        <v>903</v>
      </c>
      <c r="G129" s="321"/>
      <c r="H129" s="321" t="s">
        <v>913</v>
      </c>
      <c r="I129" s="321" t="s">
        <v>899</v>
      </c>
      <c r="J129" s="321">
        <v>20</v>
      </c>
      <c r="K129" s="341"/>
    </row>
    <row r="130" ht="15" customHeight="1">
      <c r="B130" s="339"/>
      <c r="C130" s="321" t="s">
        <v>914</v>
      </c>
      <c r="D130" s="321"/>
      <c r="E130" s="321"/>
      <c r="F130" s="322" t="s">
        <v>903</v>
      </c>
      <c r="G130" s="321"/>
      <c r="H130" s="321" t="s">
        <v>915</v>
      </c>
      <c r="I130" s="321" t="s">
        <v>899</v>
      </c>
      <c r="J130" s="321">
        <v>20</v>
      </c>
      <c r="K130" s="341"/>
    </row>
    <row r="131" ht="15" customHeight="1">
      <c r="B131" s="339"/>
      <c r="C131" s="298" t="s">
        <v>902</v>
      </c>
      <c r="D131" s="298"/>
      <c r="E131" s="298"/>
      <c r="F131" s="319" t="s">
        <v>903</v>
      </c>
      <c r="G131" s="298"/>
      <c r="H131" s="298" t="s">
        <v>936</v>
      </c>
      <c r="I131" s="298" t="s">
        <v>899</v>
      </c>
      <c r="J131" s="298">
        <v>50</v>
      </c>
      <c r="K131" s="341"/>
    </row>
    <row r="132" ht="15" customHeight="1">
      <c r="B132" s="339"/>
      <c r="C132" s="298" t="s">
        <v>916</v>
      </c>
      <c r="D132" s="298"/>
      <c r="E132" s="298"/>
      <c r="F132" s="319" t="s">
        <v>903</v>
      </c>
      <c r="G132" s="298"/>
      <c r="H132" s="298" t="s">
        <v>936</v>
      </c>
      <c r="I132" s="298" t="s">
        <v>899</v>
      </c>
      <c r="J132" s="298">
        <v>50</v>
      </c>
      <c r="K132" s="341"/>
    </row>
    <row r="133" ht="15" customHeight="1">
      <c r="B133" s="339"/>
      <c r="C133" s="298" t="s">
        <v>922</v>
      </c>
      <c r="D133" s="298"/>
      <c r="E133" s="298"/>
      <c r="F133" s="319" t="s">
        <v>903</v>
      </c>
      <c r="G133" s="298"/>
      <c r="H133" s="298" t="s">
        <v>936</v>
      </c>
      <c r="I133" s="298" t="s">
        <v>899</v>
      </c>
      <c r="J133" s="298">
        <v>50</v>
      </c>
      <c r="K133" s="341"/>
    </row>
    <row r="134" ht="15" customHeight="1">
      <c r="B134" s="339"/>
      <c r="C134" s="298" t="s">
        <v>924</v>
      </c>
      <c r="D134" s="298"/>
      <c r="E134" s="298"/>
      <c r="F134" s="319" t="s">
        <v>903</v>
      </c>
      <c r="G134" s="298"/>
      <c r="H134" s="298" t="s">
        <v>936</v>
      </c>
      <c r="I134" s="298" t="s">
        <v>899</v>
      </c>
      <c r="J134" s="298">
        <v>50</v>
      </c>
      <c r="K134" s="341"/>
    </row>
    <row r="135" ht="15" customHeight="1">
      <c r="B135" s="339"/>
      <c r="C135" s="298" t="s">
        <v>117</v>
      </c>
      <c r="D135" s="298"/>
      <c r="E135" s="298"/>
      <c r="F135" s="319" t="s">
        <v>903</v>
      </c>
      <c r="G135" s="298"/>
      <c r="H135" s="298" t="s">
        <v>949</v>
      </c>
      <c r="I135" s="298" t="s">
        <v>899</v>
      </c>
      <c r="J135" s="298">
        <v>255</v>
      </c>
      <c r="K135" s="341"/>
    </row>
    <row r="136" ht="15" customHeight="1">
      <c r="B136" s="339"/>
      <c r="C136" s="298" t="s">
        <v>926</v>
      </c>
      <c r="D136" s="298"/>
      <c r="E136" s="298"/>
      <c r="F136" s="319" t="s">
        <v>897</v>
      </c>
      <c r="G136" s="298"/>
      <c r="H136" s="298" t="s">
        <v>950</v>
      </c>
      <c r="I136" s="298" t="s">
        <v>928</v>
      </c>
      <c r="J136" s="298"/>
      <c r="K136" s="341"/>
    </row>
    <row r="137" ht="15" customHeight="1">
      <c r="B137" s="339"/>
      <c r="C137" s="298" t="s">
        <v>929</v>
      </c>
      <c r="D137" s="298"/>
      <c r="E137" s="298"/>
      <c r="F137" s="319" t="s">
        <v>897</v>
      </c>
      <c r="G137" s="298"/>
      <c r="H137" s="298" t="s">
        <v>951</v>
      </c>
      <c r="I137" s="298" t="s">
        <v>931</v>
      </c>
      <c r="J137" s="298"/>
      <c r="K137" s="341"/>
    </row>
    <row r="138" ht="15" customHeight="1">
      <c r="B138" s="339"/>
      <c r="C138" s="298" t="s">
        <v>932</v>
      </c>
      <c r="D138" s="298"/>
      <c r="E138" s="298"/>
      <c r="F138" s="319" t="s">
        <v>897</v>
      </c>
      <c r="G138" s="298"/>
      <c r="H138" s="298" t="s">
        <v>932</v>
      </c>
      <c r="I138" s="298" t="s">
        <v>931</v>
      </c>
      <c r="J138" s="298"/>
      <c r="K138" s="341"/>
    </row>
    <row r="139" ht="15" customHeight="1">
      <c r="B139" s="339"/>
      <c r="C139" s="298" t="s">
        <v>39</v>
      </c>
      <c r="D139" s="298"/>
      <c r="E139" s="298"/>
      <c r="F139" s="319" t="s">
        <v>897</v>
      </c>
      <c r="G139" s="298"/>
      <c r="H139" s="298" t="s">
        <v>952</v>
      </c>
      <c r="I139" s="298" t="s">
        <v>931</v>
      </c>
      <c r="J139" s="298"/>
      <c r="K139" s="341"/>
    </row>
    <row r="140" ht="15" customHeight="1">
      <c r="B140" s="339"/>
      <c r="C140" s="298" t="s">
        <v>953</v>
      </c>
      <c r="D140" s="298"/>
      <c r="E140" s="298"/>
      <c r="F140" s="319" t="s">
        <v>897</v>
      </c>
      <c r="G140" s="298"/>
      <c r="H140" s="298" t="s">
        <v>954</v>
      </c>
      <c r="I140" s="298" t="s">
        <v>931</v>
      </c>
      <c r="J140" s="298"/>
      <c r="K140" s="341"/>
    </row>
    <row r="141" ht="15" customHeight="1">
      <c r="B141" s="342"/>
      <c r="C141" s="343"/>
      <c r="D141" s="343"/>
      <c r="E141" s="343"/>
      <c r="F141" s="343"/>
      <c r="G141" s="343"/>
      <c r="H141" s="343"/>
      <c r="I141" s="343"/>
      <c r="J141" s="343"/>
      <c r="K141" s="344"/>
    </row>
    <row r="142" ht="18.75" customHeight="1">
      <c r="B142" s="294"/>
      <c r="C142" s="294"/>
      <c r="D142" s="294"/>
      <c r="E142" s="294"/>
      <c r="F142" s="331"/>
      <c r="G142" s="294"/>
      <c r="H142" s="294"/>
      <c r="I142" s="294"/>
      <c r="J142" s="294"/>
      <c r="K142" s="294"/>
    </row>
    <row r="143" ht="18.75" customHeight="1">
      <c r="B143" s="305"/>
      <c r="C143" s="305"/>
      <c r="D143" s="305"/>
      <c r="E143" s="305"/>
      <c r="F143" s="305"/>
      <c r="G143" s="305"/>
      <c r="H143" s="305"/>
      <c r="I143" s="305"/>
      <c r="J143" s="305"/>
      <c r="K143" s="305"/>
    </row>
    <row r="144" ht="7.5" customHeight="1">
      <c r="B144" s="306"/>
      <c r="C144" s="307"/>
      <c r="D144" s="307"/>
      <c r="E144" s="307"/>
      <c r="F144" s="307"/>
      <c r="G144" s="307"/>
      <c r="H144" s="307"/>
      <c r="I144" s="307"/>
      <c r="J144" s="307"/>
      <c r="K144" s="308"/>
    </row>
    <row r="145" ht="45" customHeight="1">
      <c r="B145" s="309"/>
      <c r="C145" s="310" t="s">
        <v>955</v>
      </c>
      <c r="D145" s="310"/>
      <c r="E145" s="310"/>
      <c r="F145" s="310"/>
      <c r="G145" s="310"/>
      <c r="H145" s="310"/>
      <c r="I145" s="310"/>
      <c r="J145" s="310"/>
      <c r="K145" s="311"/>
    </row>
    <row r="146" ht="17.25" customHeight="1">
      <c r="B146" s="309"/>
      <c r="C146" s="312" t="s">
        <v>891</v>
      </c>
      <c r="D146" s="312"/>
      <c r="E146" s="312"/>
      <c r="F146" s="312" t="s">
        <v>892</v>
      </c>
      <c r="G146" s="313"/>
      <c r="H146" s="312" t="s">
        <v>112</v>
      </c>
      <c r="I146" s="312" t="s">
        <v>58</v>
      </c>
      <c r="J146" s="312" t="s">
        <v>893</v>
      </c>
      <c r="K146" s="311"/>
    </row>
    <row r="147" ht="17.25" customHeight="1">
      <c r="B147" s="309"/>
      <c r="C147" s="314" t="s">
        <v>894</v>
      </c>
      <c r="D147" s="314"/>
      <c r="E147" s="314"/>
      <c r="F147" s="315" t="s">
        <v>895</v>
      </c>
      <c r="G147" s="316"/>
      <c r="H147" s="314"/>
      <c r="I147" s="314"/>
      <c r="J147" s="314" t="s">
        <v>896</v>
      </c>
      <c r="K147" s="311"/>
    </row>
    <row r="148" ht="5.25" customHeight="1">
      <c r="B148" s="320"/>
      <c r="C148" s="317"/>
      <c r="D148" s="317"/>
      <c r="E148" s="317"/>
      <c r="F148" s="317"/>
      <c r="G148" s="318"/>
      <c r="H148" s="317"/>
      <c r="I148" s="317"/>
      <c r="J148" s="317"/>
      <c r="K148" s="341"/>
    </row>
    <row r="149" ht="15" customHeight="1">
      <c r="B149" s="320"/>
      <c r="C149" s="345" t="s">
        <v>900</v>
      </c>
      <c r="D149" s="298"/>
      <c r="E149" s="298"/>
      <c r="F149" s="346" t="s">
        <v>897</v>
      </c>
      <c r="G149" s="298"/>
      <c r="H149" s="345" t="s">
        <v>936</v>
      </c>
      <c r="I149" s="345" t="s">
        <v>899</v>
      </c>
      <c r="J149" s="345">
        <v>120</v>
      </c>
      <c r="K149" s="341"/>
    </row>
    <row r="150" ht="15" customHeight="1">
      <c r="B150" s="320"/>
      <c r="C150" s="345" t="s">
        <v>945</v>
      </c>
      <c r="D150" s="298"/>
      <c r="E150" s="298"/>
      <c r="F150" s="346" t="s">
        <v>897</v>
      </c>
      <c r="G150" s="298"/>
      <c r="H150" s="345" t="s">
        <v>956</v>
      </c>
      <c r="I150" s="345" t="s">
        <v>899</v>
      </c>
      <c r="J150" s="345" t="s">
        <v>947</v>
      </c>
      <c r="K150" s="341"/>
    </row>
    <row r="151" ht="15" customHeight="1">
      <c r="B151" s="320"/>
      <c r="C151" s="345" t="s">
        <v>846</v>
      </c>
      <c r="D151" s="298"/>
      <c r="E151" s="298"/>
      <c r="F151" s="346" t="s">
        <v>897</v>
      </c>
      <c r="G151" s="298"/>
      <c r="H151" s="345" t="s">
        <v>957</v>
      </c>
      <c r="I151" s="345" t="s">
        <v>899</v>
      </c>
      <c r="J151" s="345" t="s">
        <v>947</v>
      </c>
      <c r="K151" s="341"/>
    </row>
    <row r="152" ht="15" customHeight="1">
      <c r="B152" s="320"/>
      <c r="C152" s="345" t="s">
        <v>902</v>
      </c>
      <c r="D152" s="298"/>
      <c r="E152" s="298"/>
      <c r="F152" s="346" t="s">
        <v>903</v>
      </c>
      <c r="G152" s="298"/>
      <c r="H152" s="345" t="s">
        <v>936</v>
      </c>
      <c r="I152" s="345" t="s">
        <v>899</v>
      </c>
      <c r="J152" s="345">
        <v>50</v>
      </c>
      <c r="K152" s="341"/>
    </row>
    <row r="153" ht="15" customHeight="1">
      <c r="B153" s="320"/>
      <c r="C153" s="345" t="s">
        <v>905</v>
      </c>
      <c r="D153" s="298"/>
      <c r="E153" s="298"/>
      <c r="F153" s="346" t="s">
        <v>897</v>
      </c>
      <c r="G153" s="298"/>
      <c r="H153" s="345" t="s">
        <v>936</v>
      </c>
      <c r="I153" s="345" t="s">
        <v>907</v>
      </c>
      <c r="J153" s="345"/>
      <c r="K153" s="341"/>
    </row>
    <row r="154" ht="15" customHeight="1">
      <c r="B154" s="320"/>
      <c r="C154" s="345" t="s">
        <v>916</v>
      </c>
      <c r="D154" s="298"/>
      <c r="E154" s="298"/>
      <c r="F154" s="346" t="s">
        <v>903</v>
      </c>
      <c r="G154" s="298"/>
      <c r="H154" s="345" t="s">
        <v>936</v>
      </c>
      <c r="I154" s="345" t="s">
        <v>899</v>
      </c>
      <c r="J154" s="345">
        <v>50</v>
      </c>
      <c r="K154" s="341"/>
    </row>
    <row r="155" ht="15" customHeight="1">
      <c r="B155" s="320"/>
      <c r="C155" s="345" t="s">
        <v>924</v>
      </c>
      <c r="D155" s="298"/>
      <c r="E155" s="298"/>
      <c r="F155" s="346" t="s">
        <v>903</v>
      </c>
      <c r="G155" s="298"/>
      <c r="H155" s="345" t="s">
        <v>936</v>
      </c>
      <c r="I155" s="345" t="s">
        <v>899</v>
      </c>
      <c r="J155" s="345">
        <v>50</v>
      </c>
      <c r="K155" s="341"/>
    </row>
    <row r="156" ht="15" customHeight="1">
      <c r="B156" s="320"/>
      <c r="C156" s="345" t="s">
        <v>922</v>
      </c>
      <c r="D156" s="298"/>
      <c r="E156" s="298"/>
      <c r="F156" s="346" t="s">
        <v>903</v>
      </c>
      <c r="G156" s="298"/>
      <c r="H156" s="345" t="s">
        <v>936</v>
      </c>
      <c r="I156" s="345" t="s">
        <v>899</v>
      </c>
      <c r="J156" s="345">
        <v>50</v>
      </c>
      <c r="K156" s="341"/>
    </row>
    <row r="157" ht="15" customHeight="1">
      <c r="B157" s="320"/>
      <c r="C157" s="345" t="s">
        <v>88</v>
      </c>
      <c r="D157" s="298"/>
      <c r="E157" s="298"/>
      <c r="F157" s="346" t="s">
        <v>897</v>
      </c>
      <c r="G157" s="298"/>
      <c r="H157" s="345" t="s">
        <v>958</v>
      </c>
      <c r="I157" s="345" t="s">
        <v>899</v>
      </c>
      <c r="J157" s="345" t="s">
        <v>959</v>
      </c>
      <c r="K157" s="341"/>
    </row>
    <row r="158" ht="15" customHeight="1">
      <c r="B158" s="320"/>
      <c r="C158" s="345" t="s">
        <v>960</v>
      </c>
      <c r="D158" s="298"/>
      <c r="E158" s="298"/>
      <c r="F158" s="346" t="s">
        <v>897</v>
      </c>
      <c r="G158" s="298"/>
      <c r="H158" s="345" t="s">
        <v>961</v>
      </c>
      <c r="I158" s="345" t="s">
        <v>931</v>
      </c>
      <c r="J158" s="345"/>
      <c r="K158" s="341"/>
    </row>
    <row r="159" ht="15" customHeight="1">
      <c r="B159" s="347"/>
      <c r="C159" s="329"/>
      <c r="D159" s="329"/>
      <c r="E159" s="329"/>
      <c r="F159" s="329"/>
      <c r="G159" s="329"/>
      <c r="H159" s="329"/>
      <c r="I159" s="329"/>
      <c r="J159" s="329"/>
      <c r="K159" s="348"/>
    </row>
    <row r="160" ht="18.75" customHeight="1">
      <c r="B160" s="294"/>
      <c r="C160" s="298"/>
      <c r="D160" s="298"/>
      <c r="E160" s="298"/>
      <c r="F160" s="319"/>
      <c r="G160" s="298"/>
      <c r="H160" s="298"/>
      <c r="I160" s="298"/>
      <c r="J160" s="298"/>
      <c r="K160" s="294"/>
    </row>
    <row r="161" ht="18.75" customHeight="1">
      <c r="B161" s="305"/>
      <c r="C161" s="305"/>
      <c r="D161" s="305"/>
      <c r="E161" s="305"/>
      <c r="F161" s="305"/>
      <c r="G161" s="305"/>
      <c r="H161" s="305"/>
      <c r="I161" s="305"/>
      <c r="J161" s="305"/>
      <c r="K161" s="305"/>
    </row>
    <row r="162" ht="7.5" customHeight="1">
      <c r="B162" s="284"/>
      <c r="C162" s="285"/>
      <c r="D162" s="285"/>
      <c r="E162" s="285"/>
      <c r="F162" s="285"/>
      <c r="G162" s="285"/>
      <c r="H162" s="285"/>
      <c r="I162" s="285"/>
      <c r="J162" s="285"/>
      <c r="K162" s="286"/>
    </row>
    <row r="163" ht="45" customHeight="1">
      <c r="B163" s="287"/>
      <c r="C163" s="288" t="s">
        <v>962</v>
      </c>
      <c r="D163" s="288"/>
      <c r="E163" s="288"/>
      <c r="F163" s="288"/>
      <c r="G163" s="288"/>
      <c r="H163" s="288"/>
      <c r="I163" s="288"/>
      <c r="J163" s="288"/>
      <c r="K163" s="289"/>
    </row>
    <row r="164" ht="17.25" customHeight="1">
      <c r="B164" s="287"/>
      <c r="C164" s="312" t="s">
        <v>891</v>
      </c>
      <c r="D164" s="312"/>
      <c r="E164" s="312"/>
      <c r="F164" s="312" t="s">
        <v>892</v>
      </c>
      <c r="G164" s="349"/>
      <c r="H164" s="350" t="s">
        <v>112</v>
      </c>
      <c r="I164" s="350" t="s">
        <v>58</v>
      </c>
      <c r="J164" s="312" t="s">
        <v>893</v>
      </c>
      <c r="K164" s="289"/>
    </row>
    <row r="165" ht="17.25" customHeight="1">
      <c r="B165" s="290"/>
      <c r="C165" s="314" t="s">
        <v>894</v>
      </c>
      <c r="D165" s="314"/>
      <c r="E165" s="314"/>
      <c r="F165" s="315" t="s">
        <v>895</v>
      </c>
      <c r="G165" s="351"/>
      <c r="H165" s="352"/>
      <c r="I165" s="352"/>
      <c r="J165" s="314" t="s">
        <v>896</v>
      </c>
      <c r="K165" s="292"/>
    </row>
    <row r="166" ht="5.25" customHeight="1">
      <c r="B166" s="320"/>
      <c r="C166" s="317"/>
      <c r="D166" s="317"/>
      <c r="E166" s="317"/>
      <c r="F166" s="317"/>
      <c r="G166" s="318"/>
      <c r="H166" s="317"/>
      <c r="I166" s="317"/>
      <c r="J166" s="317"/>
      <c r="K166" s="341"/>
    </row>
    <row r="167" ht="15" customHeight="1">
      <c r="B167" s="320"/>
      <c r="C167" s="298" t="s">
        <v>900</v>
      </c>
      <c r="D167" s="298"/>
      <c r="E167" s="298"/>
      <c r="F167" s="319" t="s">
        <v>897</v>
      </c>
      <c r="G167" s="298"/>
      <c r="H167" s="298" t="s">
        <v>936</v>
      </c>
      <c r="I167" s="298" t="s">
        <v>899</v>
      </c>
      <c r="J167" s="298">
        <v>120</v>
      </c>
      <c r="K167" s="341"/>
    </row>
    <row r="168" ht="15" customHeight="1">
      <c r="B168" s="320"/>
      <c r="C168" s="298" t="s">
        <v>945</v>
      </c>
      <c r="D168" s="298"/>
      <c r="E168" s="298"/>
      <c r="F168" s="319" t="s">
        <v>897</v>
      </c>
      <c r="G168" s="298"/>
      <c r="H168" s="298" t="s">
        <v>946</v>
      </c>
      <c r="I168" s="298" t="s">
        <v>899</v>
      </c>
      <c r="J168" s="298" t="s">
        <v>947</v>
      </c>
      <c r="K168" s="341"/>
    </row>
    <row r="169" ht="15" customHeight="1">
      <c r="B169" s="320"/>
      <c r="C169" s="298" t="s">
        <v>846</v>
      </c>
      <c r="D169" s="298"/>
      <c r="E169" s="298"/>
      <c r="F169" s="319" t="s">
        <v>897</v>
      </c>
      <c r="G169" s="298"/>
      <c r="H169" s="298" t="s">
        <v>963</v>
      </c>
      <c r="I169" s="298" t="s">
        <v>899</v>
      </c>
      <c r="J169" s="298" t="s">
        <v>947</v>
      </c>
      <c r="K169" s="341"/>
    </row>
    <row r="170" ht="15" customHeight="1">
      <c r="B170" s="320"/>
      <c r="C170" s="298" t="s">
        <v>902</v>
      </c>
      <c r="D170" s="298"/>
      <c r="E170" s="298"/>
      <c r="F170" s="319" t="s">
        <v>903</v>
      </c>
      <c r="G170" s="298"/>
      <c r="H170" s="298" t="s">
        <v>963</v>
      </c>
      <c r="I170" s="298" t="s">
        <v>899</v>
      </c>
      <c r="J170" s="298">
        <v>50</v>
      </c>
      <c r="K170" s="341"/>
    </row>
    <row r="171" ht="15" customHeight="1">
      <c r="B171" s="320"/>
      <c r="C171" s="298" t="s">
        <v>905</v>
      </c>
      <c r="D171" s="298"/>
      <c r="E171" s="298"/>
      <c r="F171" s="319" t="s">
        <v>897</v>
      </c>
      <c r="G171" s="298"/>
      <c r="H171" s="298" t="s">
        <v>963</v>
      </c>
      <c r="I171" s="298" t="s">
        <v>907</v>
      </c>
      <c r="J171" s="298"/>
      <c r="K171" s="341"/>
    </row>
    <row r="172" ht="15" customHeight="1">
      <c r="B172" s="320"/>
      <c r="C172" s="298" t="s">
        <v>916</v>
      </c>
      <c r="D172" s="298"/>
      <c r="E172" s="298"/>
      <c r="F172" s="319" t="s">
        <v>903</v>
      </c>
      <c r="G172" s="298"/>
      <c r="H172" s="298" t="s">
        <v>963</v>
      </c>
      <c r="I172" s="298" t="s">
        <v>899</v>
      </c>
      <c r="J172" s="298">
        <v>50</v>
      </c>
      <c r="K172" s="341"/>
    </row>
    <row r="173" ht="15" customHeight="1">
      <c r="B173" s="320"/>
      <c r="C173" s="298" t="s">
        <v>924</v>
      </c>
      <c r="D173" s="298"/>
      <c r="E173" s="298"/>
      <c r="F173" s="319" t="s">
        <v>903</v>
      </c>
      <c r="G173" s="298"/>
      <c r="H173" s="298" t="s">
        <v>963</v>
      </c>
      <c r="I173" s="298" t="s">
        <v>899</v>
      </c>
      <c r="J173" s="298">
        <v>50</v>
      </c>
      <c r="K173" s="341"/>
    </row>
    <row r="174" ht="15" customHeight="1">
      <c r="B174" s="320"/>
      <c r="C174" s="298" t="s">
        <v>922</v>
      </c>
      <c r="D174" s="298"/>
      <c r="E174" s="298"/>
      <c r="F174" s="319" t="s">
        <v>903</v>
      </c>
      <c r="G174" s="298"/>
      <c r="H174" s="298" t="s">
        <v>963</v>
      </c>
      <c r="I174" s="298" t="s">
        <v>899</v>
      </c>
      <c r="J174" s="298">
        <v>50</v>
      </c>
      <c r="K174" s="341"/>
    </row>
    <row r="175" ht="15" customHeight="1">
      <c r="B175" s="320"/>
      <c r="C175" s="298" t="s">
        <v>111</v>
      </c>
      <c r="D175" s="298"/>
      <c r="E175" s="298"/>
      <c r="F175" s="319" t="s">
        <v>897</v>
      </c>
      <c r="G175" s="298"/>
      <c r="H175" s="298" t="s">
        <v>964</v>
      </c>
      <c r="I175" s="298" t="s">
        <v>965</v>
      </c>
      <c r="J175" s="298"/>
      <c r="K175" s="341"/>
    </row>
    <row r="176" ht="15" customHeight="1">
      <c r="B176" s="320"/>
      <c r="C176" s="298" t="s">
        <v>58</v>
      </c>
      <c r="D176" s="298"/>
      <c r="E176" s="298"/>
      <c r="F176" s="319" t="s">
        <v>897</v>
      </c>
      <c r="G176" s="298"/>
      <c r="H176" s="298" t="s">
        <v>966</v>
      </c>
      <c r="I176" s="298" t="s">
        <v>967</v>
      </c>
      <c r="J176" s="298">
        <v>1</v>
      </c>
      <c r="K176" s="341"/>
    </row>
    <row r="177" ht="15" customHeight="1">
      <c r="B177" s="320"/>
      <c r="C177" s="298" t="s">
        <v>54</v>
      </c>
      <c r="D177" s="298"/>
      <c r="E177" s="298"/>
      <c r="F177" s="319" t="s">
        <v>897</v>
      </c>
      <c r="G177" s="298"/>
      <c r="H177" s="298" t="s">
        <v>968</v>
      </c>
      <c r="I177" s="298" t="s">
        <v>899</v>
      </c>
      <c r="J177" s="298">
        <v>20</v>
      </c>
      <c r="K177" s="341"/>
    </row>
    <row r="178" ht="15" customHeight="1">
      <c r="B178" s="320"/>
      <c r="C178" s="298" t="s">
        <v>112</v>
      </c>
      <c r="D178" s="298"/>
      <c r="E178" s="298"/>
      <c r="F178" s="319" t="s">
        <v>897</v>
      </c>
      <c r="G178" s="298"/>
      <c r="H178" s="298" t="s">
        <v>969</v>
      </c>
      <c r="I178" s="298" t="s">
        <v>899</v>
      </c>
      <c r="J178" s="298">
        <v>255</v>
      </c>
      <c r="K178" s="341"/>
    </row>
    <row r="179" ht="15" customHeight="1">
      <c r="B179" s="320"/>
      <c r="C179" s="298" t="s">
        <v>113</v>
      </c>
      <c r="D179" s="298"/>
      <c r="E179" s="298"/>
      <c r="F179" s="319" t="s">
        <v>897</v>
      </c>
      <c r="G179" s="298"/>
      <c r="H179" s="298" t="s">
        <v>862</v>
      </c>
      <c r="I179" s="298" t="s">
        <v>899</v>
      </c>
      <c r="J179" s="298">
        <v>10</v>
      </c>
      <c r="K179" s="341"/>
    </row>
    <row r="180" ht="15" customHeight="1">
      <c r="B180" s="320"/>
      <c r="C180" s="298" t="s">
        <v>114</v>
      </c>
      <c r="D180" s="298"/>
      <c r="E180" s="298"/>
      <c r="F180" s="319" t="s">
        <v>897</v>
      </c>
      <c r="G180" s="298"/>
      <c r="H180" s="298" t="s">
        <v>970</v>
      </c>
      <c r="I180" s="298" t="s">
        <v>931</v>
      </c>
      <c r="J180" s="298"/>
      <c r="K180" s="341"/>
    </row>
    <row r="181" ht="15" customHeight="1">
      <c r="B181" s="320"/>
      <c r="C181" s="298" t="s">
        <v>971</v>
      </c>
      <c r="D181" s="298"/>
      <c r="E181" s="298"/>
      <c r="F181" s="319" t="s">
        <v>897</v>
      </c>
      <c r="G181" s="298"/>
      <c r="H181" s="298" t="s">
        <v>972</v>
      </c>
      <c r="I181" s="298" t="s">
        <v>931</v>
      </c>
      <c r="J181" s="298"/>
      <c r="K181" s="341"/>
    </row>
    <row r="182" ht="15" customHeight="1">
      <c r="B182" s="320"/>
      <c r="C182" s="298" t="s">
        <v>960</v>
      </c>
      <c r="D182" s="298"/>
      <c r="E182" s="298"/>
      <c r="F182" s="319" t="s">
        <v>897</v>
      </c>
      <c r="G182" s="298"/>
      <c r="H182" s="298" t="s">
        <v>973</v>
      </c>
      <c r="I182" s="298" t="s">
        <v>931</v>
      </c>
      <c r="J182" s="298"/>
      <c r="K182" s="341"/>
    </row>
    <row r="183" ht="15" customHeight="1">
      <c r="B183" s="320"/>
      <c r="C183" s="298" t="s">
        <v>116</v>
      </c>
      <c r="D183" s="298"/>
      <c r="E183" s="298"/>
      <c r="F183" s="319" t="s">
        <v>903</v>
      </c>
      <c r="G183" s="298"/>
      <c r="H183" s="298" t="s">
        <v>974</v>
      </c>
      <c r="I183" s="298" t="s">
        <v>899</v>
      </c>
      <c r="J183" s="298">
        <v>50</v>
      </c>
      <c r="K183" s="341"/>
    </row>
    <row r="184" ht="15" customHeight="1">
      <c r="B184" s="320"/>
      <c r="C184" s="298" t="s">
        <v>975</v>
      </c>
      <c r="D184" s="298"/>
      <c r="E184" s="298"/>
      <c r="F184" s="319" t="s">
        <v>903</v>
      </c>
      <c r="G184" s="298"/>
      <c r="H184" s="298" t="s">
        <v>976</v>
      </c>
      <c r="I184" s="298" t="s">
        <v>977</v>
      </c>
      <c r="J184" s="298"/>
      <c r="K184" s="341"/>
    </row>
    <row r="185" ht="15" customHeight="1">
      <c r="B185" s="320"/>
      <c r="C185" s="298" t="s">
        <v>978</v>
      </c>
      <c r="D185" s="298"/>
      <c r="E185" s="298"/>
      <c r="F185" s="319" t="s">
        <v>903</v>
      </c>
      <c r="G185" s="298"/>
      <c r="H185" s="298" t="s">
        <v>979</v>
      </c>
      <c r="I185" s="298" t="s">
        <v>977</v>
      </c>
      <c r="J185" s="298"/>
      <c r="K185" s="341"/>
    </row>
    <row r="186" ht="15" customHeight="1">
      <c r="B186" s="320"/>
      <c r="C186" s="298" t="s">
        <v>980</v>
      </c>
      <c r="D186" s="298"/>
      <c r="E186" s="298"/>
      <c r="F186" s="319" t="s">
        <v>903</v>
      </c>
      <c r="G186" s="298"/>
      <c r="H186" s="298" t="s">
        <v>981</v>
      </c>
      <c r="I186" s="298" t="s">
        <v>977</v>
      </c>
      <c r="J186" s="298"/>
      <c r="K186" s="341"/>
    </row>
    <row r="187" ht="15" customHeight="1">
      <c r="B187" s="320"/>
      <c r="C187" s="353" t="s">
        <v>982</v>
      </c>
      <c r="D187" s="298"/>
      <c r="E187" s="298"/>
      <c r="F187" s="319" t="s">
        <v>903</v>
      </c>
      <c r="G187" s="298"/>
      <c r="H187" s="298" t="s">
        <v>983</v>
      </c>
      <c r="I187" s="298" t="s">
        <v>984</v>
      </c>
      <c r="J187" s="354" t="s">
        <v>985</v>
      </c>
      <c r="K187" s="341"/>
    </row>
    <row r="188" ht="15" customHeight="1">
      <c r="B188" s="320"/>
      <c r="C188" s="304" t="s">
        <v>43</v>
      </c>
      <c r="D188" s="298"/>
      <c r="E188" s="298"/>
      <c r="F188" s="319" t="s">
        <v>897</v>
      </c>
      <c r="G188" s="298"/>
      <c r="H188" s="294" t="s">
        <v>986</v>
      </c>
      <c r="I188" s="298" t="s">
        <v>987</v>
      </c>
      <c r="J188" s="298"/>
      <c r="K188" s="341"/>
    </row>
    <row r="189" ht="15" customHeight="1">
      <c r="B189" s="320"/>
      <c r="C189" s="304" t="s">
        <v>988</v>
      </c>
      <c r="D189" s="298"/>
      <c r="E189" s="298"/>
      <c r="F189" s="319" t="s">
        <v>897</v>
      </c>
      <c r="G189" s="298"/>
      <c r="H189" s="298" t="s">
        <v>989</v>
      </c>
      <c r="I189" s="298" t="s">
        <v>931</v>
      </c>
      <c r="J189" s="298"/>
      <c r="K189" s="341"/>
    </row>
    <row r="190" ht="15" customHeight="1">
      <c r="B190" s="320"/>
      <c r="C190" s="304" t="s">
        <v>990</v>
      </c>
      <c r="D190" s="298"/>
      <c r="E190" s="298"/>
      <c r="F190" s="319" t="s">
        <v>897</v>
      </c>
      <c r="G190" s="298"/>
      <c r="H190" s="298" t="s">
        <v>991</v>
      </c>
      <c r="I190" s="298" t="s">
        <v>931</v>
      </c>
      <c r="J190" s="298"/>
      <c r="K190" s="341"/>
    </row>
    <row r="191" ht="15" customHeight="1">
      <c r="B191" s="320"/>
      <c r="C191" s="304" t="s">
        <v>992</v>
      </c>
      <c r="D191" s="298"/>
      <c r="E191" s="298"/>
      <c r="F191" s="319" t="s">
        <v>903</v>
      </c>
      <c r="G191" s="298"/>
      <c r="H191" s="298" t="s">
        <v>993</v>
      </c>
      <c r="I191" s="298" t="s">
        <v>931</v>
      </c>
      <c r="J191" s="298"/>
      <c r="K191" s="341"/>
    </row>
    <row r="192" ht="15" customHeight="1">
      <c r="B192" s="347"/>
      <c r="C192" s="355"/>
      <c r="D192" s="329"/>
      <c r="E192" s="329"/>
      <c r="F192" s="329"/>
      <c r="G192" s="329"/>
      <c r="H192" s="329"/>
      <c r="I192" s="329"/>
      <c r="J192" s="329"/>
      <c r="K192" s="348"/>
    </row>
    <row r="193" ht="18.75" customHeight="1">
      <c r="B193" s="294"/>
      <c r="C193" s="298"/>
      <c r="D193" s="298"/>
      <c r="E193" s="298"/>
      <c r="F193" s="319"/>
      <c r="G193" s="298"/>
      <c r="H193" s="298"/>
      <c r="I193" s="298"/>
      <c r="J193" s="298"/>
      <c r="K193" s="294"/>
    </row>
    <row r="194" ht="18.75" customHeight="1">
      <c r="B194" s="294"/>
      <c r="C194" s="298"/>
      <c r="D194" s="298"/>
      <c r="E194" s="298"/>
      <c r="F194" s="319"/>
      <c r="G194" s="298"/>
      <c r="H194" s="298"/>
      <c r="I194" s="298"/>
      <c r="J194" s="298"/>
      <c r="K194" s="294"/>
    </row>
    <row r="195" ht="18.75" customHeight="1">
      <c r="B195" s="305"/>
      <c r="C195" s="305"/>
      <c r="D195" s="305"/>
      <c r="E195" s="305"/>
      <c r="F195" s="305"/>
      <c r="G195" s="305"/>
      <c r="H195" s="305"/>
      <c r="I195" s="305"/>
      <c r="J195" s="305"/>
      <c r="K195" s="305"/>
    </row>
    <row r="196" ht="13.5">
      <c r="B196" s="284"/>
      <c r="C196" s="285"/>
      <c r="D196" s="285"/>
      <c r="E196" s="285"/>
      <c r="F196" s="285"/>
      <c r="G196" s="285"/>
      <c r="H196" s="285"/>
      <c r="I196" s="285"/>
      <c r="J196" s="285"/>
      <c r="K196" s="286"/>
    </row>
    <row r="197" ht="21">
      <c r="B197" s="287"/>
      <c r="C197" s="288" t="s">
        <v>994</v>
      </c>
      <c r="D197" s="288"/>
      <c r="E197" s="288"/>
      <c r="F197" s="288"/>
      <c r="G197" s="288"/>
      <c r="H197" s="288"/>
      <c r="I197" s="288"/>
      <c r="J197" s="288"/>
      <c r="K197" s="289"/>
    </row>
    <row r="198" ht="25.5" customHeight="1">
      <c r="B198" s="287"/>
      <c r="C198" s="356" t="s">
        <v>995</v>
      </c>
      <c r="D198" s="356"/>
      <c r="E198" s="356"/>
      <c r="F198" s="356" t="s">
        <v>996</v>
      </c>
      <c r="G198" s="357"/>
      <c r="H198" s="356" t="s">
        <v>997</v>
      </c>
      <c r="I198" s="356"/>
      <c r="J198" s="356"/>
      <c r="K198" s="289"/>
    </row>
    <row r="199" ht="5.25" customHeight="1">
      <c r="B199" s="320"/>
      <c r="C199" s="317"/>
      <c r="D199" s="317"/>
      <c r="E199" s="317"/>
      <c r="F199" s="317"/>
      <c r="G199" s="298"/>
      <c r="H199" s="317"/>
      <c r="I199" s="317"/>
      <c r="J199" s="317"/>
      <c r="K199" s="341"/>
    </row>
    <row r="200" ht="15" customHeight="1">
      <c r="B200" s="320"/>
      <c r="C200" s="298" t="s">
        <v>987</v>
      </c>
      <c r="D200" s="298"/>
      <c r="E200" s="298"/>
      <c r="F200" s="319" t="s">
        <v>44</v>
      </c>
      <c r="G200" s="298"/>
      <c r="H200" s="298" t="s">
        <v>998</v>
      </c>
      <c r="I200" s="298"/>
      <c r="J200" s="298"/>
      <c r="K200" s="341"/>
    </row>
    <row r="201" ht="15" customHeight="1">
      <c r="B201" s="320"/>
      <c r="C201" s="326"/>
      <c r="D201" s="298"/>
      <c r="E201" s="298"/>
      <c r="F201" s="319" t="s">
        <v>45</v>
      </c>
      <c r="G201" s="298"/>
      <c r="H201" s="298" t="s">
        <v>999</v>
      </c>
      <c r="I201" s="298"/>
      <c r="J201" s="298"/>
      <c r="K201" s="341"/>
    </row>
    <row r="202" ht="15" customHeight="1">
      <c r="B202" s="320"/>
      <c r="C202" s="326"/>
      <c r="D202" s="298"/>
      <c r="E202" s="298"/>
      <c r="F202" s="319" t="s">
        <v>48</v>
      </c>
      <c r="G202" s="298"/>
      <c r="H202" s="298" t="s">
        <v>1000</v>
      </c>
      <c r="I202" s="298"/>
      <c r="J202" s="298"/>
      <c r="K202" s="341"/>
    </row>
    <row r="203" ht="15" customHeight="1">
      <c r="B203" s="320"/>
      <c r="C203" s="298"/>
      <c r="D203" s="298"/>
      <c r="E203" s="298"/>
      <c r="F203" s="319" t="s">
        <v>46</v>
      </c>
      <c r="G203" s="298"/>
      <c r="H203" s="298" t="s">
        <v>1001</v>
      </c>
      <c r="I203" s="298"/>
      <c r="J203" s="298"/>
      <c r="K203" s="341"/>
    </row>
    <row r="204" ht="15" customHeight="1">
      <c r="B204" s="320"/>
      <c r="C204" s="298"/>
      <c r="D204" s="298"/>
      <c r="E204" s="298"/>
      <c r="F204" s="319" t="s">
        <v>47</v>
      </c>
      <c r="G204" s="298"/>
      <c r="H204" s="298" t="s">
        <v>1002</v>
      </c>
      <c r="I204" s="298"/>
      <c r="J204" s="298"/>
      <c r="K204" s="341"/>
    </row>
    <row r="205" ht="15" customHeight="1">
      <c r="B205" s="320"/>
      <c r="C205" s="298"/>
      <c r="D205" s="298"/>
      <c r="E205" s="298"/>
      <c r="F205" s="319"/>
      <c r="G205" s="298"/>
      <c r="H205" s="298"/>
      <c r="I205" s="298"/>
      <c r="J205" s="298"/>
      <c r="K205" s="341"/>
    </row>
    <row r="206" ht="15" customHeight="1">
      <c r="B206" s="320"/>
      <c r="C206" s="298" t="s">
        <v>943</v>
      </c>
      <c r="D206" s="298"/>
      <c r="E206" s="298"/>
      <c r="F206" s="319" t="s">
        <v>77</v>
      </c>
      <c r="G206" s="298"/>
      <c r="H206" s="298" t="s">
        <v>1003</v>
      </c>
      <c r="I206" s="298"/>
      <c r="J206" s="298"/>
      <c r="K206" s="341"/>
    </row>
    <row r="207" ht="15" customHeight="1">
      <c r="B207" s="320"/>
      <c r="C207" s="326"/>
      <c r="D207" s="298"/>
      <c r="E207" s="298"/>
      <c r="F207" s="319" t="s">
        <v>840</v>
      </c>
      <c r="G207" s="298"/>
      <c r="H207" s="298" t="s">
        <v>841</v>
      </c>
      <c r="I207" s="298"/>
      <c r="J207" s="298"/>
      <c r="K207" s="341"/>
    </row>
    <row r="208" ht="15" customHeight="1">
      <c r="B208" s="320"/>
      <c r="C208" s="298"/>
      <c r="D208" s="298"/>
      <c r="E208" s="298"/>
      <c r="F208" s="319" t="s">
        <v>838</v>
      </c>
      <c r="G208" s="298"/>
      <c r="H208" s="298" t="s">
        <v>1004</v>
      </c>
      <c r="I208" s="298"/>
      <c r="J208" s="298"/>
      <c r="K208" s="341"/>
    </row>
    <row r="209" ht="15" customHeight="1">
      <c r="B209" s="358"/>
      <c r="C209" s="326"/>
      <c r="D209" s="326"/>
      <c r="E209" s="326"/>
      <c r="F209" s="319" t="s">
        <v>842</v>
      </c>
      <c r="G209" s="304"/>
      <c r="H209" s="345" t="s">
        <v>843</v>
      </c>
      <c r="I209" s="345"/>
      <c r="J209" s="345"/>
      <c r="K209" s="359"/>
    </row>
    <row r="210" ht="15" customHeight="1">
      <c r="B210" s="358"/>
      <c r="C210" s="326"/>
      <c r="D210" s="326"/>
      <c r="E210" s="326"/>
      <c r="F210" s="319" t="s">
        <v>844</v>
      </c>
      <c r="G210" s="304"/>
      <c r="H210" s="345" t="s">
        <v>1005</v>
      </c>
      <c r="I210" s="345"/>
      <c r="J210" s="345"/>
      <c r="K210" s="359"/>
    </row>
    <row r="211" ht="15" customHeight="1">
      <c r="B211" s="358"/>
      <c r="C211" s="326"/>
      <c r="D211" s="326"/>
      <c r="E211" s="326"/>
      <c r="F211" s="360"/>
      <c r="G211" s="304"/>
      <c r="H211" s="361"/>
      <c r="I211" s="361"/>
      <c r="J211" s="361"/>
      <c r="K211" s="359"/>
    </row>
    <row r="212" ht="15" customHeight="1">
      <c r="B212" s="358"/>
      <c r="C212" s="298" t="s">
        <v>967</v>
      </c>
      <c r="D212" s="326"/>
      <c r="E212" s="326"/>
      <c r="F212" s="319">
        <v>1</v>
      </c>
      <c r="G212" s="304"/>
      <c r="H212" s="345" t="s">
        <v>1006</v>
      </c>
      <c r="I212" s="345"/>
      <c r="J212" s="345"/>
      <c r="K212" s="359"/>
    </row>
    <row r="213" ht="15" customHeight="1">
      <c r="B213" s="358"/>
      <c r="C213" s="326"/>
      <c r="D213" s="326"/>
      <c r="E213" s="326"/>
      <c r="F213" s="319">
        <v>2</v>
      </c>
      <c r="G213" s="304"/>
      <c r="H213" s="345" t="s">
        <v>1007</v>
      </c>
      <c r="I213" s="345"/>
      <c r="J213" s="345"/>
      <c r="K213" s="359"/>
    </row>
    <row r="214" ht="15" customHeight="1">
      <c r="B214" s="358"/>
      <c r="C214" s="326"/>
      <c r="D214" s="326"/>
      <c r="E214" s="326"/>
      <c r="F214" s="319">
        <v>3</v>
      </c>
      <c r="G214" s="304"/>
      <c r="H214" s="345" t="s">
        <v>1008</v>
      </c>
      <c r="I214" s="345"/>
      <c r="J214" s="345"/>
      <c r="K214" s="359"/>
    </row>
    <row r="215" ht="15" customHeight="1">
      <c r="B215" s="358"/>
      <c r="C215" s="326"/>
      <c r="D215" s="326"/>
      <c r="E215" s="326"/>
      <c r="F215" s="319">
        <v>4</v>
      </c>
      <c r="G215" s="304"/>
      <c r="H215" s="345" t="s">
        <v>1009</v>
      </c>
      <c r="I215" s="345"/>
      <c r="J215" s="345"/>
      <c r="K215" s="359"/>
    </row>
    <row r="216" ht="12.75" customHeight="1">
      <c r="B216" s="362"/>
      <c r="C216" s="363"/>
      <c r="D216" s="363"/>
      <c r="E216" s="363"/>
      <c r="F216" s="363"/>
      <c r="G216" s="363"/>
      <c r="H216" s="363"/>
      <c r="I216" s="363"/>
      <c r="J216" s="363"/>
      <c r="K216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DESKTOP-9D27O8B\Lenka</dc:creator>
  <cp:lastModifiedBy>DESKTOP-9D27O8B\Lenka</cp:lastModifiedBy>
  <dcterms:created xsi:type="dcterms:W3CDTF">2018-08-19T12:37:36Z</dcterms:created>
  <dcterms:modified xsi:type="dcterms:W3CDTF">2018-08-19T12:37:40Z</dcterms:modified>
</cp:coreProperties>
</file>